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 activeTab="1"/>
  </bookViews>
  <sheets>
    <sheet name="Index sheet" sheetId="30" r:id="rId1"/>
    <sheet name="заголовочная" sheetId="1" r:id="rId2"/>
    <sheet name="цели, виды деятельности" sheetId="2" r:id="rId3"/>
    <sheet name="услуги" sheetId="3" r:id="rId4"/>
    <sheet name="балансовая" sheetId="4" r:id="rId5"/>
    <sheet name="фин. состояние" sheetId="5" r:id="rId6"/>
    <sheet name="поступления и выплаты" sheetId="6" r:id="rId7"/>
    <sheet name="закупка ТРУ" sheetId="8" r:id="rId8"/>
    <sheet name="временное" sheetId="9" r:id="rId9"/>
    <sheet name="справочная" sheetId="10" r:id="rId10"/>
    <sheet name="обоснование (210) 1" sheetId="11" r:id="rId11"/>
    <sheet name="обоснование (210) 2" sheetId="12" r:id="rId12"/>
    <sheet name="обоснование (210) 3" sheetId="13" r:id="rId13"/>
    <sheet name="обоснование (210) 4" sheetId="14" r:id="rId14"/>
    <sheet name="обоснование (220)" sheetId="15" r:id="rId15"/>
    <sheet name="обоснование (230)" sheetId="16" r:id="rId16"/>
    <sheet name="обоснование (240)" sheetId="18" r:id="rId17"/>
    <sheet name="обоснование (250)" sheetId="19" r:id="rId18"/>
    <sheet name="обоснование (260) 1" sheetId="20" r:id="rId19"/>
    <sheet name="обоснование (260) 2" sheetId="21" r:id="rId20"/>
    <sheet name="обоснование (260) 3" sheetId="22" r:id="rId21"/>
    <sheet name="обоснование (260) 4" sheetId="24" r:id="rId22"/>
    <sheet name="обоснование (260) 5" sheetId="25" r:id="rId23"/>
    <sheet name="обоснование (260) 6" sheetId="26" r:id="rId24"/>
    <sheet name="обоснование (260) 7" sheetId="27" r:id="rId25"/>
    <sheet name="обоснование (260) 8" sheetId="28" r:id="rId26"/>
    <sheet name="сведения о операциях" sheetId="29" r:id="rId27"/>
  </sheets>
  <definedNames>
    <definedName name="___INDEX_SHEET___ASAP_Utilities">'Index sheet'!$A$1</definedName>
    <definedName name="_xlnm._FilterDatabase" localSheetId="8" hidden="1">временное!$A$4:$C$4</definedName>
    <definedName name="_xlnm._FilterDatabase" localSheetId="7" hidden="1">'закупка ТРУ'!$A$7:$I$7</definedName>
    <definedName name="_xlnm._FilterDatabase" localSheetId="6" hidden="1">'поступления и выплаты'!$A$6:$I$6</definedName>
    <definedName name="_xlnm._FilterDatabase" localSheetId="9" hidden="1">справочная!$A$5:$C$5</definedName>
    <definedName name="_xlnm._FilterDatabase" localSheetId="5" hidden="1">'фин. состояние'!$A$5:$H$28</definedName>
    <definedName name="_xlnm.Print_Titles" localSheetId="4">'фин. состояние'!$3:$5</definedName>
    <definedName name="_xlnm.Print_Titles" localSheetId="8">#REF!</definedName>
    <definedName name="_xlnm.Print_Titles" localSheetId="1">'цели, виды деятельности'!#REF!</definedName>
    <definedName name="_xlnm.Print_Titles" localSheetId="7">#REF!</definedName>
    <definedName name="_xlnm.Print_Titles" localSheetId="6">#REF!</definedName>
    <definedName name="_xlnm.Print_Titles" localSheetId="9">#REF!</definedName>
    <definedName name="_xlnm.Print_Titles" localSheetId="3">балансовая!$2:$4</definedName>
    <definedName name="_xlnm.Print_Titles" localSheetId="5">'поступления и выплаты'!$3:$6</definedName>
    <definedName name="_xlnm.Print_Titles" localSheetId="2">услуги!#REF!</definedName>
    <definedName name="_xlnm.Print_Area" localSheetId="8">временное!$A$1:$C$8</definedName>
    <definedName name="_xlnm.Print_Area" localSheetId="7">'закупка ТРУ'!$A$1:$L$12</definedName>
    <definedName name="_xlnm.Print_Area" localSheetId="6">'поступления и выплаты'!$A$1:$I$45</definedName>
    <definedName name="_xlnm.Print_Area" localSheetId="26">'сведения о операциях'!$A$1:$FK$56</definedName>
    <definedName name="_xlnm.Print_Area" localSheetId="9">справочная!$A$1:$E$8</definedName>
    <definedName name="_xlnm.Print_Area" localSheetId="3">услуги!$A$1:$L$5</definedName>
    <definedName name="_xlnm.Print_Area" localSheetId="5">'фин. состояние'!$A$1:$C$28</definedName>
  </definedNames>
  <calcPr calcId="125725"/>
</workbook>
</file>

<file path=xl/calcChain.xml><?xml version="1.0" encoding="utf-8"?>
<calcChain xmlns="http://schemas.openxmlformats.org/spreadsheetml/2006/main">
  <c r="F15" i="12"/>
  <c r="F16"/>
  <c r="F17"/>
  <c r="F18"/>
  <c r="D32" i="11"/>
  <c r="E30" i="16"/>
  <c r="F18" i="28" l="1"/>
  <c r="E9" i="25"/>
  <c r="E25"/>
  <c r="E31"/>
  <c r="E18"/>
  <c r="F17" i="22"/>
  <c r="F15"/>
  <c r="F11"/>
  <c r="F9"/>
  <c r="F10" i="20"/>
  <c r="F9"/>
  <c r="E14" i="16"/>
  <c r="D14" i="14"/>
  <c r="D9"/>
  <c r="F11" i="13"/>
  <c r="F12" s="1"/>
  <c r="F14" i="12"/>
  <c r="F13"/>
  <c r="F11" s="1"/>
  <c r="F12"/>
  <c r="E11"/>
  <c r="D11"/>
  <c r="C11"/>
  <c r="J16" i="11"/>
  <c r="J20"/>
  <c r="J24"/>
  <c r="D28"/>
  <c r="J28" s="1"/>
  <c r="D14"/>
  <c r="J14" s="1"/>
  <c r="D30"/>
  <c r="D29"/>
  <c r="J29" s="1"/>
  <c r="D27"/>
  <c r="J27" s="1"/>
  <c r="D26"/>
  <c r="J26" s="1"/>
  <c r="D25"/>
  <c r="J25" s="1"/>
  <c r="D24"/>
  <c r="D23"/>
  <c r="J23" s="1"/>
  <c r="D22"/>
  <c r="J22" s="1"/>
  <c r="D21"/>
  <c r="J21" s="1"/>
  <c r="D20"/>
  <c r="D19"/>
  <c r="J19" s="1"/>
  <c r="D18"/>
  <c r="J18" s="1"/>
  <c r="D17"/>
  <c r="J17" s="1"/>
  <c r="D16"/>
  <c r="D15"/>
  <c r="J15" s="1"/>
  <c r="D13"/>
  <c r="J13" s="1"/>
  <c r="D12"/>
  <c r="J12" s="1"/>
  <c r="D23" i="14" l="1"/>
  <c r="E35" i="25"/>
  <c r="F19" i="22"/>
  <c r="F13" i="20"/>
  <c r="J31" i="11"/>
  <c r="D18" i="6" l="1"/>
  <c r="D19"/>
  <c r="D20"/>
  <c r="D21"/>
  <c r="D22"/>
  <c r="D24"/>
  <c r="D25"/>
  <c r="D26"/>
  <c r="D27"/>
  <c r="D28"/>
  <c r="D30"/>
  <c r="D31"/>
  <c r="D32"/>
  <c r="D33"/>
  <c r="D34"/>
  <c r="D35"/>
  <c r="D36"/>
  <c r="D37"/>
  <c r="E17"/>
  <c r="D17" s="1"/>
  <c r="E29"/>
  <c r="E23"/>
  <c r="D23" s="1"/>
  <c r="I29"/>
  <c r="I15" s="1"/>
  <c r="I7"/>
  <c r="D29" l="1"/>
  <c r="E16"/>
  <c r="D16" s="1"/>
  <c r="E15" l="1"/>
  <c r="E9" l="1"/>
  <c r="D15"/>
  <c r="E7" l="1"/>
  <c r="D7" s="1"/>
  <c r="D9"/>
</calcChain>
</file>

<file path=xl/sharedStrings.xml><?xml version="1.0" encoding="utf-8"?>
<sst xmlns="http://schemas.openxmlformats.org/spreadsheetml/2006/main" count="970" uniqueCount="539">
  <si>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</si>
  <si>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</si>
  <si>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</si>
  <si>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</si>
  <si>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</si>
  <si>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</si>
  <si>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</si>
  <si>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</si>
  <si>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</si>
  <si>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</si>
  <si>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</si>
  <si>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</si>
  <si>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</si>
  <si>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</si>
  <si>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</si>
  <si>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</si>
  <si>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</si>
  <si>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</si>
  <si>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</si>
  <si>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</si>
  <si>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</si>
  <si>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</si>
  <si>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</si>
  <si>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</si>
  <si>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</si>
  <si>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</si>
  <si>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</si>
  <si>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</si>
  <si>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</si>
  <si>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</si>
  <si>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</si>
  <si>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</si>
  <si>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</si>
  <si>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</si>
  <si>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</si>
  <si>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</si>
  <si>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</si>
  <si>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</si>
  <si>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</si>
  <si>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</si>
  <si>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</si>
  <si>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</si>
  <si>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</si>
  <si>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</si>
  <si>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</si>
  <si>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</si>
  <si>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</si>
  <si>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</si>
  <si>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</si>
  <si>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</si>
  <si>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</si>
  <si>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</si>
  <si>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</si>
  <si>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</si>
  <si>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</si>
  <si>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</si>
  <si>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</si>
  <si>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</si>
  <si>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</si>
  <si>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</si>
  <si>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</si>
  <si>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</si>
  <si>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</si>
  <si>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</si>
  <si>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на 2017 год и на плановый период 2018 и 2019 годов</t>
  </si>
  <si>
    <t>ИНН (соответствует коду учреждения в справочнике)</t>
  </si>
  <si>
    <t>Код по реестру участников бюджетного процесса, а также юридических лиц, не являющихся участниками бюджетного процесса</t>
  </si>
  <si>
    <t>код УБП учреждения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</si>
  <si>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</si>
  <si>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</si>
  <si>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</si>
  <si>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</si>
  <si>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</si>
  <si>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</si>
  <si>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</si>
  <si>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</si>
  <si>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</si>
  <si>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</si>
  <si>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</si>
  <si>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</si>
  <si>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</si>
  <si>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</si>
  <si>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</si>
  <si>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</si>
  <si>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</si>
  <si>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</si>
  <si>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</si>
  <si>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</si>
  <si>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</si>
  <si>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</si>
  <si>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</si>
  <si>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</si>
  <si>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</si>
  <si>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</si>
  <si>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</si>
  <si>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</si>
  <si>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</si>
  <si>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</si>
  <si>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</si>
  <si>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</si>
  <si>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</si>
  <si>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</si>
  <si>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</si>
  <si>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</si>
  <si>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</si>
  <si>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</si>
  <si>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</si>
  <si>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</si>
  <si>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</si>
  <si>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</si>
  <si>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</si>
  <si>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</si>
  <si>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</si>
  <si>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</si>
  <si>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</si>
  <si>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</si>
  <si>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</si>
  <si>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</si>
  <si>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</si>
  <si>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</si>
  <si>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</si>
  <si>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</si>
  <si>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</si>
  <si>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</si>
  <si>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</si>
  <si>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</si>
  <si>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</si>
  <si>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</si>
  <si>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</si>
  <si>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</si>
  <si>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</si>
  <si>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</si>
  <si>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</si>
  <si>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</si>
  <si>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</si>
  <si>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</si>
  <si>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</si>
  <si>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</si>
  <si>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</si>
  <si>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</si>
  <si>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</si>
  <si>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</si>
  <si>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</si>
  <si>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</si>
  <si>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</si>
  <si>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</si>
  <si>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</si>
  <si>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</si>
  <si>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</si>
  <si>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</si>
  <si>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</si>
  <si>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</si>
  <si>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</si>
  <si>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</si>
  <si>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</si>
  <si>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</si>
  <si>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</si>
  <si>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</si>
  <si>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</si>
  <si>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</si>
  <si>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</si>
  <si>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</si>
  <si>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</si>
  <si>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</si>
  <si>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</si>
  <si>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</si>
  <si>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</si>
  <si>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</si>
  <si>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</si>
  <si>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</si>
  <si>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</si>
  <si>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</si>
  <si>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</si>
  <si>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</si>
  <si>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</si>
  <si>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</si>
  <si>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Сведения о средствах, поступающих во временное распоряжение учреждения
на 2017 год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</si>
  <si>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</si>
  <si>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</si>
  <si>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</si>
  <si>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</si>
  <si>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</si>
  <si>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</si>
  <si>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</si>
  <si>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</si>
  <si>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</si>
  <si>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</si>
  <si>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</si>
  <si>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</si>
  <si>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</si>
  <si>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</si>
  <si>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</si>
  <si>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</si>
  <si>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</si>
  <si>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</si>
  <si>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</si>
  <si>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</si>
  <si>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</si>
  <si>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</si>
  <si>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</si>
  <si>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</si>
  <si>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</si>
  <si>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</si>
  <si>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</si>
  <si>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</si>
  <si>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</si>
  <si>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</si>
  <si>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</si>
  <si>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</si>
  <si>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</si>
  <si>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</si>
  <si>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</si>
  <si>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</si>
  <si>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</si>
  <si>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</si>
  <si>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</si>
  <si>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</si>
  <si>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</si>
  <si>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</si>
  <si>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</si>
  <si>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</si>
  <si>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</si>
  <si>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</si>
  <si>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</si>
  <si>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</si>
  <si>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</si>
  <si>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</si>
  <si>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</si>
  <si>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</si>
  <si>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</si>
  <si>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</si>
  <si>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</si>
  <si>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</si>
  <si>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</si>
  <si>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</si>
  <si>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</si>
  <si>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</si>
  <si>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</si>
  <si>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</si>
  <si>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</si>
  <si>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</si>
  <si>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</si>
  <si>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</si>
  <si>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</si>
  <si>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</si>
  <si>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</si>
  <si>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</si>
  <si>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</si>
  <si>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</si>
  <si>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</si>
  <si>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</si>
  <si>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</si>
  <si>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</si>
  <si>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</si>
  <si>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</si>
  <si>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</si>
  <si>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</si>
  <si>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</si>
  <si>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</si>
  <si>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</si>
  <si>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</si>
  <si>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</si>
  <si>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</si>
  <si>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</si>
  <si>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</si>
  <si>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</si>
  <si>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</si>
  <si>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</si>
  <si>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</si>
  <si>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</si>
  <si>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</si>
  <si>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</si>
  <si>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</si>
  <si>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</si>
  <si>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</si>
  <si>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</si>
  <si>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</si>
  <si>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</si>
  <si>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</si>
  <si>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</si>
  <si>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</si>
  <si>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</si>
  <si>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</si>
  <si>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</si>
  <si>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</si>
  <si>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</si>
  <si>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</si>
  <si>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</si>
  <si>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</si>
  <si>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</si>
  <si>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</si>
  <si>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</si>
  <si>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</si>
  <si>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</si>
  <si>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</si>
  <si>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</si>
  <si>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</si>
  <si>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</si>
  <si>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</si>
  <si>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</si>
  <si>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</si>
  <si>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</si>
  <si>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</si>
  <si>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</si>
  <si>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</si>
  <si>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</si>
  <si>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</si>
  <si>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</si>
  <si>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</si>
  <si>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</si>
  <si>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</si>
  <si>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</si>
  <si>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</si>
  <si>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</si>
  <si>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</si>
  <si>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</si>
  <si>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</si>
  <si>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</si>
  <si>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</si>
  <si>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</si>
  <si>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</si>
  <si>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</si>
  <si>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</si>
  <si>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</si>
  <si>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</si>
  <si>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</si>
  <si>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</si>
  <si>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</si>
  <si>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</si>
  <si>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</si>
  <si>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</si>
  <si>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</si>
  <si>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</si>
  <si>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</si>
  <si>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</si>
  <si>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</si>
  <si>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</si>
  <si>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</si>
  <si>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</si>
  <si>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</si>
  <si>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</si>
  <si>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</si>
  <si>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</si>
  <si>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</si>
  <si>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</si>
  <si>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</si>
  <si>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</si>
  <si>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</si>
  <si>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</si>
  <si>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</si>
  <si>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</si>
  <si>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</si>
  <si>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</si>
  <si>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</si>
  <si>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</si>
  <si>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</si>
  <si>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</si>
  <si>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</si>
  <si>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</si>
  <si>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</si>
  <si>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</si>
  <si>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</si>
  <si>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</si>
  <si>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</si>
  <si>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</si>
  <si>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</si>
  <si>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</si>
  <si>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</si>
  <si>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</si>
  <si>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</si>
  <si>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</si>
  <si>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</si>
  <si>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</si>
  <si>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</si>
  <si>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</si>
  <si>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</si>
  <si>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</si>
  <si>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</si>
  <si>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</si>
  <si>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</si>
  <si>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</si>
  <si>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</si>
  <si>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</si>
  <si>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</si>
  <si>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</si>
  <si>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</si>
  <si>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</si>
  <si>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</si>
  <si>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</si>
  <si>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</si>
  <si>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</si>
  <si>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</si>
  <si>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</si>
  <si>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</si>
  <si>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</si>
  <si>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</si>
  <si>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</si>
  <si>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</si>
  <si>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</si>
  <si>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</si>
  <si>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</si>
  <si>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Муниципальное бюджетное общеобразовательное учреждение Стародубская средняя общеобразовательная школа № 2</t>
  </si>
  <si>
    <t>243240, Брянская область, г. Стародуб, ул. Урицкого, д.24 а</t>
  </si>
  <si>
    <t xml:space="preserve"> ГО "Город Стародуб" в лице администрации г. Стародуба</t>
  </si>
  <si>
    <t>реализация общеобразовательных программ начального общего, основного общего, среднего общего образования</t>
  </si>
  <si>
    <t xml:space="preserve">…формирование личности обучающегося, развитие его индивидуальных способностей, положительной мотивации и умений в учебной деятельности (овладение чтением, письмом, счетом, основными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 (начальное общее образование); </t>
  </si>
  <si>
    <t>…становление и формирование личности обучающегося (формирование нравственных убеждений, эстетического вкуса и здорового образа жизни, высокой культуры межличностного и межэтнического общения, овладение основами наук, государственным языком Российской Федерации, навыками умственного и физического труда, развитие склонностей, интересов, способности к социальному самоопределению) (основное общее образование);</t>
  </si>
  <si>
    <t>…дальнейшее становление и формирование личности обучающегося, развитие интереса к познанию и творческих способностей обучающегося, формирование навыков самостоя-тельной учебной деятельности на основе индивидуализации и профессиональной ориента-ции содержания среднего общего образования, подготовку обучающегося к жизни в обще-стве, самостоятельному жизненному выбору, продолжению образования и началу профес-сиональной деятельности (среднее общее образование).</t>
  </si>
  <si>
    <t>реализация общеобразовательных программ среднего общего образования</t>
  </si>
  <si>
    <t xml:space="preserve"> </t>
  </si>
  <si>
    <t>000000000001530112111Д07000000000000005100101</t>
  </si>
  <si>
    <t>физические лица от 15 до1 8 лет</t>
  </si>
  <si>
    <t>организация предоставления  общедоступного и бесплатного  среднего общего образования</t>
  </si>
  <si>
    <t>федеральный государственный образовательный стандарт</t>
  </si>
  <si>
    <t>очная</t>
  </si>
  <si>
    <t>бесплатная</t>
  </si>
  <si>
    <t>80.21.</t>
  </si>
  <si>
    <t xml:space="preserve">000000000001530112111794000301000101001101101 </t>
  </si>
  <si>
    <t>организация предоставления  общедоступного и бесплатного  основного общего образования</t>
  </si>
  <si>
    <t>физические лица от 11 до15 лет</t>
  </si>
  <si>
    <t xml:space="preserve">000000000001530112111791000301000101004101102 </t>
  </si>
  <si>
    <t xml:space="preserve">000000000001530112111787000301000501006101101 </t>
  </si>
  <si>
    <t>организация предоставления  общедоступного и бесплатного  начального общего образования</t>
  </si>
  <si>
    <t>физические лица от 6,5 до11 лет</t>
  </si>
  <si>
    <t>Организация предоставления горячего питания для учащихся общеобразовательных школ</t>
  </si>
  <si>
    <t>услуги по предоставлению горячего питания для учащихся общеобразовательных школ</t>
  </si>
  <si>
    <t>частично платная</t>
  </si>
  <si>
    <t>физические лица от 6,5 до1 8 лет</t>
  </si>
  <si>
    <t>реализация дополнительных образовательных программ</t>
  </si>
  <si>
    <t>дополнительное  образование детей и взрослых</t>
  </si>
  <si>
    <t>физические лица от 5,5  до1 8 лет и старше</t>
  </si>
  <si>
    <t>услуги по зачислению в образовательное учреждение</t>
  </si>
  <si>
    <t>услуги по предоставлению информации о текущей успеваемости обучающихся, в том числе ведение электронного дневника и электронного журнала успеваемости</t>
  </si>
  <si>
    <t>услуги по обеспечению  и проведению государственной (итоговой) аттестации  обучающихся, освоивших образовательные  программы  основного общего и среднего    общего образования</t>
  </si>
  <si>
    <t>услуги по организации отдыха детей в каникулярное время</t>
  </si>
  <si>
    <t>услуги группы продленного дня</t>
  </si>
  <si>
    <t>услуги по питанию обучающихся</t>
  </si>
  <si>
    <t>реализация дополнительных общеразвивающих программ</t>
  </si>
  <si>
    <t>80.10.3</t>
  </si>
  <si>
    <t>местный бюджет</t>
  </si>
  <si>
    <t>Воспитатель</t>
  </si>
  <si>
    <t>Рабочий по обслуживанию</t>
  </si>
  <si>
    <t>сторож</t>
  </si>
  <si>
    <t>материальная помощь к отпуску</t>
  </si>
  <si>
    <t xml:space="preserve">стимулирующий фонд </t>
  </si>
  <si>
    <t>Директор</t>
  </si>
  <si>
    <t>Заместитель директора по учебно- воспитательной работе</t>
  </si>
  <si>
    <t>Заместитель директора по воспитательной работе</t>
  </si>
  <si>
    <t>Заместитель директора по хозяйственой части</t>
  </si>
  <si>
    <t>Педагог-библиотекарь</t>
  </si>
  <si>
    <t>Старший вожатый</t>
  </si>
  <si>
    <t>Социальный педагог</t>
  </si>
  <si>
    <t>Педагог-психолог</t>
  </si>
  <si>
    <t>Лаборант</t>
  </si>
  <si>
    <t>Секретарь-машинистка</t>
  </si>
  <si>
    <t>Уборщик служебного помещения</t>
  </si>
  <si>
    <t>Гардеробщик</t>
  </si>
  <si>
    <t>Учителя</t>
  </si>
  <si>
    <t>интернет</t>
  </si>
  <si>
    <t>уборка (утилизация) мусора</t>
  </si>
  <si>
    <t>вывоз  мусора, твердых бытовых и промышленных отходов</t>
  </si>
  <si>
    <t>ТБО транспортные расходы</t>
  </si>
  <si>
    <t>18,6</t>
  </si>
  <si>
    <t>24106</t>
  </si>
  <si>
    <t>техобслуживание кнопок тревожности</t>
  </si>
  <si>
    <t>техобслуживание узлов учета теплоэнергии</t>
  </si>
  <si>
    <t>22050</t>
  </si>
  <si>
    <t>техобслуживание водосчетчиков</t>
  </si>
  <si>
    <t>1900</t>
  </si>
  <si>
    <t>текущий ремонт оборудования</t>
  </si>
  <si>
    <t>20000</t>
  </si>
  <si>
    <t xml:space="preserve">капитальный ремонт </t>
  </si>
  <si>
    <t>промывка системы отопления</t>
  </si>
  <si>
    <t>50000</t>
  </si>
  <si>
    <t>техобслуживание пожарной сигнализации</t>
  </si>
  <si>
    <t>радиомониторинг системы оповещения о пожаре</t>
  </si>
  <si>
    <t>15600</t>
  </si>
  <si>
    <t>зарядка огнетушителей</t>
  </si>
  <si>
    <t>173</t>
  </si>
  <si>
    <t>9598</t>
  </si>
  <si>
    <t>4979</t>
  </si>
  <si>
    <t>2401</t>
  </si>
  <si>
    <t>7350</t>
  </si>
  <si>
    <t>установка счетчиков</t>
  </si>
  <si>
    <t>1209</t>
  </si>
  <si>
    <t>текущий ремонт здания</t>
  </si>
  <si>
    <t>25000</t>
  </si>
  <si>
    <t>1396500</t>
  </si>
  <si>
    <t>7528</t>
  </si>
  <si>
    <t xml:space="preserve">Обучение ПТ Минимум </t>
  </si>
  <si>
    <t>обучение ответственных по работе в электроустановкая</t>
  </si>
  <si>
    <t>обучение ответственных по охране труда</t>
  </si>
  <si>
    <t>обучение по оказанию первой помощи</t>
  </si>
  <si>
    <t>315</t>
  </si>
  <si>
    <t>охрана объекта при помощи кнопки тревожности</t>
  </si>
  <si>
    <t>медосмотр</t>
  </si>
  <si>
    <t>паспорт здоровья</t>
  </si>
  <si>
    <t xml:space="preserve">подписка </t>
  </si>
  <si>
    <t>5000</t>
  </si>
  <si>
    <t>посещение музея</t>
  </si>
  <si>
    <t>утилизация ламп</t>
  </si>
  <si>
    <t>исследование смывов</t>
  </si>
  <si>
    <t>11130</t>
  </si>
  <si>
    <t>6720</t>
  </si>
  <si>
    <t>обучение по гражданской обороне</t>
  </si>
  <si>
    <t>6868</t>
  </si>
  <si>
    <t>30130</t>
  </si>
  <si>
    <t>121363</t>
  </si>
  <si>
    <t>67488</t>
  </si>
  <si>
    <t>6000</t>
  </si>
  <si>
    <t>5096</t>
  </si>
  <si>
    <t>питание малообеспеченных детей</t>
  </si>
  <si>
    <t>1183360</t>
  </si>
  <si>
    <t>11673</t>
  </si>
  <si>
    <t>наем жилых помещений при служебных командировках</t>
  </si>
  <si>
    <t>1000</t>
  </si>
  <si>
    <t>340</t>
  </si>
  <si>
    <t>медикаменты</t>
  </si>
  <si>
    <t>моющие средства</t>
  </si>
  <si>
    <t>хозяйственные товары</t>
  </si>
  <si>
    <t>строительные материалы</t>
  </si>
  <si>
    <t>спецодежда</t>
  </si>
  <si>
    <t>бланки аттестатов</t>
  </si>
  <si>
    <t>Плата за негативную среду</t>
  </si>
  <si>
    <t>Госпошлины</t>
  </si>
  <si>
    <t>дополнительные платные образовательные услуги</t>
  </si>
  <si>
    <t>учитель</t>
  </si>
  <si>
    <t>внебюджетные средства</t>
  </si>
  <si>
    <t>питание  детей</t>
  </si>
  <si>
    <t>3990000</t>
  </si>
  <si>
    <t>строительные материалы внебюджет</t>
  </si>
  <si>
    <t>хозяйственные товары внебюджет</t>
  </si>
  <si>
    <t>Дата составления: 09.01.2017 г.</t>
  </si>
  <si>
    <t>Сведения о балансовой стоимости имущества учреждения по состоянию на 31.12.2016 г.</t>
  </si>
  <si>
    <t>по состоянию на 31.12.2016 г.</t>
  </si>
  <si>
    <t>Показатели по поступлениям и выплатам учреждения 
на 09.01.2017 г. на 2017 год</t>
  </si>
  <si>
    <t>Показатели выплат по расходам
на закупку товаров, работ, услуг учреждения на 09.01.2017 г.</t>
  </si>
  <si>
    <t>должность руководителя ,ФИО</t>
  </si>
  <si>
    <t>09___января_______20_17_г.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</si>
</sst>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_ ;\-0\ "/>
    <numFmt numFmtId="165" formatCode="#,##0_ ;\-#,##0\ "/>
    <numFmt numFmtId="166" formatCode="#,##0.00_ ;\-#,##0.00\ "/>
  </numFmts>
  <fonts count="30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sz val="12"/>
      <color indexed="18"/>
      <name val="Segoe UI"/>
      <family val="2"/>
      <charset val="204"/>
    </font>
    <font>
      <sz val="10"/>
      <color indexed="18"/>
      <name val="Segoe UI"/>
      <family val="2"/>
      <charset val="204"/>
    </font>
    <font>
      <u/>
      <sz val="10"/>
      <color theme="10"/>
      <name val="Segoe U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Segoe UI"/>
      <family val="2"/>
      <charset val="204"/>
    </font>
    <font>
      <sz val="10"/>
      <color rgb="FFFF000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44" fontId="0" fillId="0" borderId="0">
      <alignment vertical="top" wrapText="1"/>
    </xf>
    <xf numFmtId="0" fontId="10" fillId="0" borderId="0"/>
    <xf numFmtId="44" fontId="21" fillId="0" borderId="0" applyNumberFormat="0" applyFill="0" applyBorder="0" applyAlignment="0" applyProtection="0">
      <alignment vertical="top" wrapText="1"/>
    </xf>
    <xf numFmtId="44" fontId="26" fillId="0" borderId="0">
      <alignment vertical="top" wrapText="1"/>
    </xf>
  </cellStyleXfs>
  <cellXfs count="300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 indent="2"/>
    </xf>
    <xf numFmtId="4" fontId="7" fillId="0" borderId="2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 indent="4"/>
    </xf>
    <xf numFmtId="0" fontId="7" fillId="0" borderId="2" xfId="0" applyNumberFormat="1" applyFont="1" applyFill="1" applyBorder="1" applyAlignment="1">
      <alignment horizontal="left" vertical="center" wrapText="1" indent="5"/>
    </xf>
    <xf numFmtId="0" fontId="6" fillId="0" borderId="2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vertical="top" wrapText="1"/>
    </xf>
    <xf numFmtId="44" fontId="7" fillId="0" borderId="0" xfId="0" applyNumberFormat="1" applyFont="1" applyFill="1" applyAlignment="1">
      <alignment vertical="top"/>
    </xf>
    <xf numFmtId="164" fontId="7" fillId="0" borderId="3" xfId="0" applyNumberFormat="1" applyFont="1" applyFill="1" applyBorder="1" applyAlignment="1">
      <alignment horizontal="center" vertical="top"/>
    </xf>
    <xf numFmtId="44" fontId="7" fillId="0" borderId="3" xfId="0" applyNumberFormat="1" applyFont="1" applyFill="1" applyBorder="1" applyAlignment="1">
      <alignment vertical="top"/>
    </xf>
    <xf numFmtId="44" fontId="7" fillId="0" borderId="18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2"/>
    </xf>
    <xf numFmtId="49" fontId="7" fillId="0" borderId="18" xfId="0" applyNumberFormat="1" applyFont="1" applyFill="1" applyBorder="1" applyAlignment="1"/>
    <xf numFmtId="44" fontId="7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left" vertical="center" wrapText="1" indent="3"/>
    </xf>
    <xf numFmtId="49" fontId="7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/>
    </xf>
    <xf numFmtId="0" fontId="11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0" borderId="21" xfId="1" applyNumberFormat="1" applyFont="1" applyBorder="1" applyAlignment="1">
      <alignment horizontal="left"/>
    </xf>
    <xf numFmtId="0" fontId="13" fillId="0" borderId="22" xfId="1" applyNumberFormat="1" applyFont="1" applyBorder="1" applyAlignment="1">
      <alignment horizontal="left"/>
    </xf>
    <xf numFmtId="0" fontId="13" fillId="0" borderId="23" xfId="1" applyNumberFormat="1" applyFont="1" applyBorder="1" applyAlignment="1">
      <alignment horizontal="left"/>
    </xf>
    <xf numFmtId="0" fontId="12" fillId="0" borderId="24" xfId="1" applyNumberFormat="1" applyFont="1" applyBorder="1" applyAlignment="1">
      <alignment horizontal="left"/>
    </xf>
    <xf numFmtId="0" fontId="11" fillId="0" borderId="25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top"/>
    </xf>
    <xf numFmtId="0" fontId="14" fillId="0" borderId="24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4" fillId="0" borderId="26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left" vertical="top"/>
    </xf>
    <xf numFmtId="0" fontId="12" fillId="0" borderId="19" xfId="1" applyNumberFormat="1" applyFont="1" applyBorder="1" applyAlignment="1">
      <alignment horizontal="left" vertical="top"/>
    </xf>
    <xf numFmtId="0" fontId="12" fillId="0" borderId="18" xfId="1" applyNumberFormat="1" applyFont="1" applyBorder="1" applyAlignment="1">
      <alignment horizontal="left" vertical="top"/>
    </xf>
    <xf numFmtId="0" fontId="12" fillId="0" borderId="17" xfId="1" applyNumberFormat="1" applyFont="1" applyBorder="1" applyAlignment="1">
      <alignment horizontal="left" vertical="top"/>
    </xf>
    <xf numFmtId="0" fontId="12" fillId="0" borderId="47" xfId="1" applyNumberFormat="1" applyFont="1" applyBorder="1" applyAlignment="1">
      <alignment horizontal="left"/>
    </xf>
    <xf numFmtId="0" fontId="12" fillId="0" borderId="46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wrapText="1"/>
    </xf>
    <xf numFmtId="0" fontId="12" fillId="0" borderId="0" xfId="1" applyNumberFormat="1" applyFont="1" applyBorder="1" applyAlignment="1">
      <alignment horizontal="center" vertical="top"/>
    </xf>
    <xf numFmtId="49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 vertical="center"/>
    </xf>
    <xf numFmtId="0" fontId="17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right"/>
    </xf>
    <xf numFmtId="0" fontId="17" fillId="0" borderId="0" xfId="1" applyNumberFormat="1" applyFont="1" applyFill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 vertical="top"/>
    </xf>
    <xf numFmtId="0" fontId="12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left"/>
    </xf>
    <xf numFmtId="44" fontId="23" fillId="0" borderId="0" xfId="0" applyNumberFormat="1" applyFont="1" applyFill="1" applyAlignment="1">
      <alignment vertical="top" wrapText="1"/>
    </xf>
    <xf numFmtId="49" fontId="24" fillId="0" borderId="0" xfId="2" quotePrefix="1" applyNumberFormat="1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4" fontId="25" fillId="0" borderId="3" xfId="0" applyNumberFormat="1" applyFont="1" applyFill="1" applyBorder="1" applyAlignment="1">
      <alignment vertical="top" wrapText="1"/>
    </xf>
    <xf numFmtId="44" fontId="8" fillId="0" borderId="3" xfId="0" applyNumberFormat="1" applyFont="1" applyFill="1" applyBorder="1" applyAlignment="1">
      <alignment vertical="top" wrapText="1"/>
    </xf>
    <xf numFmtId="44" fontId="8" fillId="0" borderId="3" xfId="3" applyNumberFormat="1" applyFont="1" applyFill="1" applyBorder="1" applyAlignment="1">
      <alignment vertical="top" wrapText="1"/>
    </xf>
    <xf numFmtId="44" fontId="27" fillId="0" borderId="3" xfId="0" applyNumberFormat="1" applyFont="1" applyFill="1" applyBorder="1" applyAlignment="1">
      <alignment vertical="top" wrapText="1"/>
    </xf>
    <xf numFmtId="0" fontId="28" fillId="0" borderId="3" xfId="0" applyNumberFormat="1" applyFont="1" applyFill="1" applyBorder="1" applyAlignment="1">
      <alignment horizontal="center" vertical="center" wrapText="1"/>
    </xf>
    <xf numFmtId="44" fontId="28" fillId="0" borderId="0" xfId="0" applyNumberFormat="1" applyFont="1" applyFill="1" applyAlignment="1">
      <alignment vertical="top" wrapText="1"/>
    </xf>
    <xf numFmtId="0" fontId="28" fillId="2" borderId="3" xfId="0" applyNumberFormat="1" applyFont="1" applyFill="1" applyBorder="1" applyAlignment="1">
      <alignment horizontal="left" vertical="center"/>
    </xf>
    <xf numFmtId="44" fontId="28" fillId="2" borderId="3" xfId="0" applyNumberFormat="1" applyFont="1" applyFill="1" applyBorder="1" applyAlignment="1">
      <alignment vertical="top" wrapText="1"/>
    </xf>
    <xf numFmtId="49" fontId="28" fillId="0" borderId="3" xfId="0" applyNumberFormat="1" applyFont="1" applyFill="1" applyBorder="1" applyAlignment="1">
      <alignment vertical="top" wrapText="1"/>
    </xf>
    <xf numFmtId="44" fontId="28" fillId="0" borderId="3" xfId="0" applyNumberFormat="1" applyFont="1" applyFill="1" applyBorder="1" applyAlignment="1">
      <alignment vertical="top" wrapText="1"/>
    </xf>
    <xf numFmtId="44" fontId="26" fillId="0" borderId="0" xfId="0" applyNumberFormat="1" applyFont="1" applyFill="1" applyAlignment="1">
      <alignment vertical="top" wrapText="1"/>
    </xf>
    <xf numFmtId="44" fontId="26" fillId="0" borderId="3" xfId="0" applyNumberFormat="1" applyFont="1" applyFill="1" applyBorder="1" applyAlignment="1">
      <alignment vertical="top" wrapText="1"/>
    </xf>
    <xf numFmtId="44" fontId="7" fillId="0" borderId="3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vertical="top"/>
    </xf>
    <xf numFmtId="165" fontId="7" fillId="0" borderId="3" xfId="0" applyNumberFormat="1" applyFont="1" applyFill="1" applyBorder="1" applyAlignment="1">
      <alignment vertical="top"/>
    </xf>
    <xf numFmtId="166" fontId="7" fillId="0" borderId="3" xfId="0" applyNumberFormat="1" applyFont="1" applyFill="1" applyBorder="1" applyAlignment="1">
      <alignment vertical="top"/>
    </xf>
    <xf numFmtId="2" fontId="7" fillId="0" borderId="0" xfId="0" applyNumberFormat="1" applyFont="1" applyFill="1" applyAlignment="1">
      <alignment vertical="top"/>
    </xf>
    <xf numFmtId="166" fontId="7" fillId="0" borderId="18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horizontal="center" vertical="top"/>
    </xf>
    <xf numFmtId="9" fontId="7" fillId="0" borderId="3" xfId="0" applyNumberFormat="1" applyFont="1" applyFill="1" applyBorder="1" applyAlignment="1">
      <alignment vertical="top"/>
    </xf>
    <xf numFmtId="10" fontId="7" fillId="0" borderId="3" xfId="0" applyNumberFormat="1" applyFont="1" applyFill="1" applyBorder="1" applyAlignment="1">
      <alignment vertical="top"/>
    </xf>
    <xf numFmtId="9" fontId="6" fillId="0" borderId="3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44" fontId="7" fillId="0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vertical="top"/>
    </xf>
    <xf numFmtId="164" fontId="6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6" fontId="7" fillId="0" borderId="3" xfId="0" quotePrefix="1" applyNumberFormat="1" applyFont="1" applyFill="1" applyBorder="1" applyAlignment="1">
      <alignment vertical="center" wrapText="1"/>
    </xf>
    <xf numFmtId="166" fontId="7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vertical="top"/>
    </xf>
    <xf numFmtId="1" fontId="7" fillId="0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vertical="top"/>
    </xf>
    <xf numFmtId="2" fontId="7" fillId="2" borderId="3" xfId="0" applyNumberFormat="1" applyFont="1" applyFill="1" applyBorder="1" applyAlignment="1">
      <alignment horizontal="center" vertical="center" wrapText="1"/>
    </xf>
    <xf numFmtId="2" fontId="29" fillId="2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top"/>
    </xf>
    <xf numFmtId="44" fontId="6" fillId="0" borderId="1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4" fontId="6" fillId="0" borderId="0" xfId="0" applyNumberFormat="1" applyFont="1" applyFill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top"/>
    </xf>
    <xf numFmtId="44" fontId="6" fillId="0" borderId="18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/>
    </xf>
    <xf numFmtId="0" fontId="12" fillId="0" borderId="18" xfId="1" applyNumberFormat="1" applyFont="1" applyFill="1" applyBorder="1" applyAlignment="1">
      <alignment horizontal="left"/>
    </xf>
    <xf numFmtId="0" fontId="13" fillId="0" borderId="15" xfId="1" applyNumberFormat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center" vertical="top"/>
    </xf>
    <xf numFmtId="0" fontId="12" fillId="0" borderId="3" xfId="1" applyNumberFormat="1" applyFont="1" applyBorder="1" applyAlignment="1">
      <alignment horizontal="center" vertical="center" wrapText="1"/>
    </xf>
    <xf numFmtId="0" fontId="12" fillId="0" borderId="3" xfId="1" applyNumberFormat="1" applyFont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top"/>
    </xf>
    <xf numFmtId="0" fontId="12" fillId="0" borderId="45" xfId="1" applyNumberFormat="1" applyFont="1" applyBorder="1" applyAlignment="1">
      <alignment horizontal="center" vertical="top"/>
    </xf>
    <xf numFmtId="0" fontId="12" fillId="0" borderId="18" xfId="1" applyNumberFormat="1" applyFont="1" applyFill="1" applyBorder="1" applyAlignment="1">
      <alignment horizontal="center"/>
    </xf>
    <xf numFmtId="49" fontId="12" fillId="0" borderId="45" xfId="1" applyNumberFormat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left"/>
    </xf>
    <xf numFmtId="49" fontId="12" fillId="0" borderId="18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left"/>
    </xf>
    <xf numFmtId="49" fontId="12" fillId="0" borderId="18" xfId="1" applyNumberFormat="1" applyFont="1" applyFill="1" applyBorder="1" applyAlignment="1">
      <alignment horizontal="left"/>
    </xf>
    <xf numFmtId="0" fontId="19" fillId="0" borderId="0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Fill="1" applyBorder="1" applyAlignment="1">
      <alignment horizontal="left"/>
    </xf>
    <xf numFmtId="49" fontId="12" fillId="0" borderId="55" xfId="1" applyNumberFormat="1" applyFont="1" applyFill="1" applyBorder="1" applyAlignment="1">
      <alignment horizontal="center"/>
    </xf>
    <xf numFmtId="49" fontId="12" fillId="0" borderId="15" xfId="1" applyNumberFormat="1" applyFont="1" applyFill="1" applyBorder="1" applyAlignment="1">
      <alignment horizontal="center"/>
    </xf>
    <xf numFmtId="49" fontId="12" fillId="0" borderId="54" xfId="1" applyNumberFormat="1" applyFont="1" applyFill="1" applyBorder="1" applyAlignment="1">
      <alignment horizontal="center"/>
    </xf>
    <xf numFmtId="49" fontId="12" fillId="0" borderId="61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12" fillId="0" borderId="60" xfId="1" applyNumberFormat="1" applyFont="1" applyFill="1" applyBorder="1" applyAlignment="1">
      <alignment horizontal="center"/>
    </xf>
    <xf numFmtId="49" fontId="12" fillId="0" borderId="53" xfId="1" applyNumberFormat="1" applyFont="1" applyFill="1" applyBorder="1" applyAlignment="1">
      <alignment horizontal="center"/>
    </xf>
    <xf numFmtId="49" fontId="12" fillId="0" borderId="52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left" wrapText="1"/>
    </xf>
    <xf numFmtId="0" fontId="12" fillId="0" borderId="3" xfId="1" applyNumberFormat="1" applyFont="1" applyBorder="1" applyAlignment="1">
      <alignment horizontal="center" vertical="top"/>
    </xf>
    <xf numFmtId="0" fontId="12" fillId="0" borderId="0" xfId="1" applyNumberFormat="1" applyFont="1" applyFill="1" applyBorder="1" applyAlignment="1">
      <alignment horizontal="left" wrapText="1"/>
    </xf>
    <xf numFmtId="0" fontId="12" fillId="0" borderId="11" xfId="1" applyNumberFormat="1" applyFont="1" applyBorder="1" applyAlignment="1">
      <alignment horizontal="center" vertical="top"/>
    </xf>
    <xf numFmtId="0" fontId="12" fillId="0" borderId="12" xfId="1" applyNumberFormat="1" applyFont="1" applyBorder="1" applyAlignment="1">
      <alignment horizontal="center" vertical="top"/>
    </xf>
    <xf numFmtId="0" fontId="12" fillId="0" borderId="13" xfId="1" applyNumberFormat="1" applyFont="1" applyBorder="1" applyAlignment="1">
      <alignment horizontal="center" vertical="top"/>
    </xf>
    <xf numFmtId="49" fontId="12" fillId="0" borderId="37" xfId="1" applyNumberFormat="1" applyFont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2" fontId="12" fillId="0" borderId="31" xfId="1" applyNumberFormat="1" applyFont="1" applyFill="1" applyBorder="1" applyAlignment="1">
      <alignment horizontal="center" vertical="center"/>
    </xf>
    <xf numFmtId="2" fontId="12" fillId="0" borderId="30" xfId="1" applyNumberFormat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2" fontId="12" fillId="0" borderId="36" xfId="1" applyNumberFormat="1" applyFont="1" applyFill="1" applyBorder="1" applyAlignment="1">
      <alignment horizontal="center" vertical="center"/>
    </xf>
    <xf numFmtId="49" fontId="12" fillId="0" borderId="43" xfId="1" applyNumberFormat="1" applyFont="1" applyFill="1" applyBorder="1" applyAlignment="1">
      <alignment horizontal="center"/>
    </xf>
    <xf numFmtId="2" fontId="12" fillId="0" borderId="43" xfId="1" applyNumberFormat="1" applyFont="1" applyFill="1" applyBorder="1" applyAlignment="1">
      <alignment horizont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46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12" fillId="0" borderId="46" xfId="1" applyNumberFormat="1" applyFont="1" applyBorder="1" applyAlignment="1">
      <alignment horizontal="center"/>
    </xf>
    <xf numFmtId="0" fontId="12" fillId="0" borderId="47" xfId="1" applyNumberFormat="1" applyFont="1" applyBorder="1" applyAlignment="1">
      <alignment horizontal="center"/>
    </xf>
    <xf numFmtId="0" fontId="12" fillId="0" borderId="14" xfId="1" applyNumberFormat="1" applyFont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2" fillId="0" borderId="47" xfId="1" applyNumberFormat="1" applyFont="1" applyBorder="1" applyAlignment="1">
      <alignment horizontal="center" vertical="center" wrapText="1"/>
    </xf>
    <xf numFmtId="0" fontId="12" fillId="0" borderId="17" xfId="1" applyNumberFormat="1" applyFont="1" applyBorder="1" applyAlignment="1">
      <alignment horizontal="center" vertical="center" wrapText="1"/>
    </xf>
    <xf numFmtId="0" fontId="12" fillId="0" borderId="18" xfId="1" applyNumberFormat="1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49" fontId="2" fillId="0" borderId="43" xfId="1" applyNumberFormat="1" applyFont="1" applyFill="1" applyBorder="1" applyAlignment="1">
      <alignment horizontal="center"/>
    </xf>
    <xf numFmtId="0" fontId="12" fillId="0" borderId="20" xfId="1" applyNumberFormat="1" applyFont="1" applyBorder="1" applyAlignment="1">
      <alignment horizontal="center" vertical="top"/>
    </xf>
    <xf numFmtId="49" fontId="12" fillId="0" borderId="37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4" fillId="0" borderId="28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4" fillId="0" borderId="25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49" fontId="12" fillId="0" borderId="40" xfId="1" applyNumberFormat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2" xfId="1" applyNumberFormat="1" applyFont="1" applyFill="1" applyBorder="1" applyAlignment="1">
      <alignment horizontal="center"/>
    </xf>
    <xf numFmtId="49" fontId="16" fillId="0" borderId="64" xfId="1" applyNumberFormat="1" applyFont="1" applyFill="1" applyBorder="1" applyAlignment="1">
      <alignment horizontal="center" vertical="center"/>
    </xf>
    <xf numFmtId="49" fontId="16" fillId="0" borderId="63" xfId="1" applyNumberFormat="1" applyFont="1" applyFill="1" applyBorder="1" applyAlignment="1">
      <alignment horizontal="center" vertical="center"/>
    </xf>
    <xf numFmtId="49" fontId="16" fillId="0" borderId="62" xfId="1" applyNumberFormat="1" applyFont="1" applyFill="1" applyBorder="1" applyAlignment="1">
      <alignment horizontal="center" vertical="center"/>
    </xf>
    <xf numFmtId="49" fontId="16" fillId="0" borderId="59" xfId="1" applyNumberFormat="1" applyFont="1" applyFill="1" applyBorder="1" applyAlignment="1">
      <alignment horizontal="center" vertical="center"/>
    </xf>
    <xf numFmtId="49" fontId="16" fillId="0" borderId="58" xfId="1" applyNumberFormat="1" applyFont="1" applyFill="1" applyBorder="1" applyAlignment="1">
      <alignment horizontal="center" vertical="center"/>
    </xf>
    <xf numFmtId="49" fontId="16" fillId="0" borderId="57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left" vertical="center" wrapText="1"/>
    </xf>
    <xf numFmtId="0" fontId="12" fillId="0" borderId="41" xfId="1" applyNumberFormat="1" applyFont="1" applyFill="1" applyBorder="1" applyAlignment="1">
      <alignment horizontal="left" vertical="center" wrapText="1"/>
    </xf>
    <xf numFmtId="0" fontId="12" fillId="0" borderId="1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49" fontId="12" fillId="0" borderId="44" xfId="1" applyNumberFormat="1" applyFont="1" applyFill="1" applyBorder="1" applyAlignment="1">
      <alignment horizontal="center"/>
    </xf>
    <xf numFmtId="0" fontId="12" fillId="0" borderId="31" xfId="1" applyNumberFormat="1" applyFont="1" applyFill="1" applyBorder="1" applyAlignment="1">
      <alignment horizontal="center"/>
    </xf>
    <xf numFmtId="0" fontId="12" fillId="0" borderId="30" xfId="1" applyNumberFormat="1" applyFont="1" applyFill="1" applyBorder="1" applyAlignment="1">
      <alignment horizontal="center"/>
    </xf>
    <xf numFmtId="0" fontId="12" fillId="0" borderId="29" xfId="1" applyNumberFormat="1" applyFont="1" applyFill="1" applyBorder="1" applyAlignment="1">
      <alignment horizontal="center"/>
    </xf>
    <xf numFmtId="49" fontId="12" fillId="0" borderId="44" xfId="1" applyNumberFormat="1" applyFont="1" applyBorder="1" applyAlignment="1">
      <alignment horizontal="center" vertical="center"/>
    </xf>
    <xf numFmtId="49" fontId="12" fillId="0" borderId="43" xfId="1" applyNumberFormat="1" applyFont="1" applyBorder="1" applyAlignment="1">
      <alignment horizontal="center" vertical="center"/>
    </xf>
    <xf numFmtId="49" fontId="12" fillId="0" borderId="42" xfId="1" applyNumberFormat="1" applyFont="1" applyBorder="1" applyAlignment="1">
      <alignment horizontal="center" vertical="center"/>
    </xf>
    <xf numFmtId="49" fontId="12" fillId="0" borderId="56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5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/>
    </xf>
    <xf numFmtId="49" fontId="12" fillId="0" borderId="31" xfId="1" applyNumberFormat="1" applyFont="1" applyFill="1" applyBorder="1" applyAlignment="1">
      <alignment horizontal="center"/>
    </xf>
    <xf numFmtId="49" fontId="12" fillId="0" borderId="30" xfId="1" applyNumberFormat="1" applyFont="1" applyFill="1" applyBorder="1" applyAlignment="1">
      <alignment horizontal="center"/>
    </xf>
    <xf numFmtId="49" fontId="12" fillId="0" borderId="29" xfId="1" applyNumberFormat="1" applyFont="1" applyFill="1" applyBorder="1" applyAlignment="1">
      <alignment horizontal="center"/>
    </xf>
    <xf numFmtId="2" fontId="12" fillId="0" borderId="39" xfId="1" applyNumberFormat="1" applyFont="1" applyFill="1" applyBorder="1" applyAlignment="1">
      <alignment horizontal="center" vertical="center"/>
    </xf>
    <xf numFmtId="2" fontId="12" fillId="0" borderId="42" xfId="1" applyNumberFormat="1" applyFont="1" applyFill="1" applyBorder="1" applyAlignment="1">
      <alignment horizontal="center"/>
    </xf>
    <xf numFmtId="2" fontId="12" fillId="0" borderId="35" xfId="1" applyNumberFormat="1" applyFont="1" applyFill="1" applyBorder="1" applyAlignment="1">
      <alignment horizontal="center" vertical="center"/>
    </xf>
    <xf numFmtId="2" fontId="12" fillId="0" borderId="50" xfId="1" applyNumberFormat="1" applyFont="1" applyFill="1" applyBorder="1" applyAlignment="1">
      <alignment horizontal="center" vertical="center"/>
    </xf>
    <xf numFmtId="2" fontId="12" fillId="0" borderId="49" xfId="1" applyNumberFormat="1" applyFont="1" applyFill="1" applyBorder="1" applyAlignment="1">
      <alignment horizontal="center" vertical="center"/>
    </xf>
    <xf numFmtId="2" fontId="12" fillId="0" borderId="48" xfId="1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workbookViewId="0"/>
  </sheetViews>
  <sheetFormatPr defaultColWidth="9.33203125" defaultRowHeight="14.25"/>
  <cols>
    <col min="1" max="1" width="33.83203125" style="97" customWidth="1"/>
    <col min="2" max="16384" width="9.33203125" style="95"/>
  </cols>
  <sheetData>
    <row r="1" spans="1:2" ht="21" customHeight="1">
      <c r="A1" s="98" t="s">
        <v>399</v>
      </c>
    </row>
    <row r="2" spans="1:2">
      <c r="A2" s="96" t="s">
        <v>373</v>
      </c>
    </row>
    <row r="3" spans="1:2">
      <c r="A3" s="96" t="s">
        <v>374</v>
      </c>
    </row>
    <row r="4" spans="1:2">
      <c r="A4" s="96" t="s">
        <v>375</v>
      </c>
    </row>
    <row r="5" spans="1:2">
      <c r="A5" s="96" t="s">
        <v>376</v>
      </c>
    </row>
    <row r="6" spans="1:2">
      <c r="A6" s="96" t="s">
        <v>377</v>
      </c>
    </row>
    <row r="7" spans="1:2">
      <c r="A7" s="96" t="s">
        <v>378</v>
      </c>
    </row>
    <row r="8" spans="1:2">
      <c r="A8" s="96" t="s">
        <v>379</v>
      </c>
      <c r="B8" s="95" t="s">
        <v>400</v>
      </c>
    </row>
    <row r="9" spans="1:2">
      <c r="A9" s="96" t="s">
        <v>380</v>
      </c>
    </row>
    <row r="10" spans="1:2">
      <c r="A10" s="96" t="s">
        <v>381</v>
      </c>
    </row>
    <row r="11" spans="1:2">
      <c r="A11" s="96" t="s">
        <v>382</v>
      </c>
      <c r="B11" s="95" t="s">
        <v>400</v>
      </c>
    </row>
    <row r="12" spans="1:2">
      <c r="A12" s="96" t="s">
        <v>383</v>
      </c>
      <c r="B12" s="95" t="s">
        <v>400</v>
      </c>
    </row>
    <row r="13" spans="1:2">
      <c r="A13" s="96" t="s">
        <v>384</v>
      </c>
      <c r="B13" s="95" t="s">
        <v>400</v>
      </c>
    </row>
    <row r="14" spans="1:2">
      <c r="A14" s="96" t="s">
        <v>385</v>
      </c>
      <c r="B14" s="95" t="s">
        <v>400</v>
      </c>
    </row>
    <row r="15" spans="1:2">
      <c r="A15" s="96" t="s">
        <v>386</v>
      </c>
      <c r="B15" s="95" t="s">
        <v>400</v>
      </c>
    </row>
    <row r="16" spans="1:2">
      <c r="A16" s="96" t="s">
        <v>387</v>
      </c>
      <c r="B16" s="95" t="s">
        <v>400</v>
      </c>
    </row>
    <row r="17" spans="1:2">
      <c r="A17" s="96" t="s">
        <v>388</v>
      </c>
      <c r="B17" s="95" t="s">
        <v>400</v>
      </c>
    </row>
    <row r="18" spans="1:2">
      <c r="A18" s="96" t="s">
        <v>389</v>
      </c>
      <c r="B18" s="95" t="s">
        <v>400</v>
      </c>
    </row>
    <row r="19" spans="1:2">
      <c r="A19" s="96" t="s">
        <v>390</v>
      </c>
      <c r="B19" s="95" t="s">
        <v>400</v>
      </c>
    </row>
    <row r="20" spans="1:2">
      <c r="A20" s="96" t="s">
        <v>391</v>
      </c>
      <c r="B20" s="95" t="s">
        <v>400</v>
      </c>
    </row>
    <row r="21" spans="1:2">
      <c r="A21" s="96" t="s">
        <v>392</v>
      </c>
      <c r="B21" s="95" t="s">
        <v>400</v>
      </c>
    </row>
    <row r="22" spans="1:2">
      <c r="A22" s="96" t="s">
        <v>393</v>
      </c>
      <c r="B22" s="95" t="s">
        <v>400</v>
      </c>
    </row>
    <row r="23" spans="1:2">
      <c r="A23" s="96" t="s">
        <v>394</v>
      </c>
      <c r="B23" s="95" t="s">
        <v>400</v>
      </c>
    </row>
    <row r="24" spans="1:2">
      <c r="A24" s="96" t="s">
        <v>395</v>
      </c>
      <c r="B24" s="95" t="s">
        <v>400</v>
      </c>
    </row>
    <row r="25" spans="1:2">
      <c r="A25" s="96" t="s">
        <v>396</v>
      </c>
      <c r="B25" s="95" t="s">
        <v>400</v>
      </c>
    </row>
    <row r="26" spans="1:2">
      <c r="A26" s="96" t="s">
        <v>397</v>
      </c>
      <c r="B26" s="95" t="s">
        <v>400</v>
      </c>
    </row>
    <row r="27" spans="1:2">
      <c r="A27" s="96" t="s">
        <v>398</v>
      </c>
    </row>
  </sheetData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workbookViewId="0">
      <selection activeCell="C6" sqref="C6:E8"/>
    </sheetView>
  </sheetViews>
  <sheetFormatPr defaultColWidth="9.33203125" defaultRowHeight="14.25"/>
  <cols>
    <col min="1" max="1" width="47" style="23" customWidth="1"/>
    <col min="2" max="2" width="11.1640625" style="23" customWidth="1"/>
    <col min="3" max="5" width="26.6640625" style="23" customWidth="1"/>
    <col min="6" max="16384" width="9.33203125" style="23"/>
  </cols>
  <sheetData>
    <row r="1" spans="1:5" ht="21.75" customHeight="1">
      <c r="A1" s="22" t="s">
        <v>0</v>
      </c>
      <c r="C1" s="24"/>
      <c r="E1" s="24" t="s">
        <v>183</v>
      </c>
    </row>
    <row r="2" spans="1:5" ht="24.75" customHeight="1">
      <c r="A2" s="171" t="s">
        <v>62</v>
      </c>
      <c r="B2" s="171"/>
      <c r="C2" s="171"/>
      <c r="D2" s="171"/>
      <c r="E2" s="171"/>
    </row>
    <row r="3" spans="1:5" ht="34.5" customHeight="1">
      <c r="A3" s="170" t="s">
        <v>21</v>
      </c>
      <c r="B3" s="170" t="s">
        <v>22</v>
      </c>
      <c r="C3" s="175" t="s">
        <v>175</v>
      </c>
      <c r="D3" s="176"/>
      <c r="E3" s="177"/>
    </row>
    <row r="4" spans="1:5" ht="24.75" customHeight="1">
      <c r="A4" s="170"/>
      <c r="B4" s="170"/>
      <c r="C4" s="35" t="s">
        <v>187</v>
      </c>
      <c r="D4" s="35" t="s">
        <v>189</v>
      </c>
      <c r="E4" s="35" t="s">
        <v>188</v>
      </c>
    </row>
    <row r="5" spans="1:5" ht="20.65" customHeight="1">
      <c r="A5" s="8" t="s">
        <v>32</v>
      </c>
      <c r="B5" s="8" t="s">
        <v>33</v>
      </c>
      <c r="C5" s="8">
        <v>3</v>
      </c>
      <c r="D5" s="8">
        <v>4</v>
      </c>
      <c r="E5" s="8">
        <v>5</v>
      </c>
    </row>
    <row r="6" spans="1:5" ht="22.5" customHeight="1">
      <c r="A6" s="36" t="s">
        <v>185</v>
      </c>
      <c r="B6" s="34" t="s">
        <v>179</v>
      </c>
      <c r="C6" s="140">
        <v>0</v>
      </c>
      <c r="D6" s="140">
        <v>0</v>
      </c>
      <c r="E6" s="140">
        <v>0</v>
      </c>
    </row>
    <row r="7" spans="1:5" ht="75.75" customHeight="1">
      <c r="A7" s="36" t="s">
        <v>184</v>
      </c>
      <c r="B7" s="34" t="s">
        <v>180</v>
      </c>
      <c r="C7" s="140">
        <v>0</v>
      </c>
      <c r="D7" s="140">
        <v>0</v>
      </c>
      <c r="E7" s="140">
        <v>0</v>
      </c>
    </row>
    <row r="8" spans="1:5" ht="30" customHeight="1">
      <c r="A8" s="36" t="s">
        <v>186</v>
      </c>
      <c r="B8" s="34" t="s">
        <v>181</v>
      </c>
      <c r="C8" s="140">
        <v>0</v>
      </c>
      <c r="D8" s="140">
        <v>0</v>
      </c>
      <c r="E8" s="140">
        <v>0</v>
      </c>
    </row>
  </sheetData>
  <mergeCells count="4">
    <mergeCell ref="A3:A4"/>
    <mergeCell ref="B3:B4"/>
    <mergeCell ref="A2:E2"/>
    <mergeCell ref="C3:E3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15" zoomScaleNormal="115" workbookViewId="0">
      <selection activeCell="F35" sqref="F35"/>
    </sheetView>
  </sheetViews>
  <sheetFormatPr defaultColWidth="9.33203125" defaultRowHeight="14.25"/>
  <cols>
    <col min="1" max="1" width="9.33203125" style="40"/>
    <col min="2" max="2" width="29.83203125" style="40" customWidth="1"/>
    <col min="3" max="3" width="25" style="40" customWidth="1"/>
    <col min="4" max="4" width="12.5" style="40" customWidth="1"/>
    <col min="5" max="5" width="20.1640625" style="40" customWidth="1"/>
    <col min="6" max="6" width="27.1640625" style="40" customWidth="1"/>
    <col min="7" max="7" width="20.1640625" style="40" customWidth="1"/>
    <col min="8" max="10" width="17.1640625" style="40" customWidth="1"/>
    <col min="11" max="16384" width="9.33203125" style="40"/>
  </cols>
  <sheetData>
    <row r="1" spans="1:10" ht="24" customHeight="1">
      <c r="A1" s="181" t="s">
        <v>192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6.25" customHeight="1">
      <c r="A2" s="181" t="s">
        <v>239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0.25" customHeight="1">
      <c r="A3" s="180" t="s">
        <v>207</v>
      </c>
      <c r="B3" s="180"/>
      <c r="C3" s="114">
        <v>211</v>
      </c>
      <c r="D3" s="43"/>
      <c r="E3" s="43"/>
      <c r="F3" s="43"/>
      <c r="G3" s="43"/>
      <c r="H3" s="43"/>
      <c r="I3" s="43"/>
      <c r="J3" s="43"/>
    </row>
    <row r="5" spans="1:10" ht="20.25" customHeight="1">
      <c r="A5" s="180" t="s">
        <v>206</v>
      </c>
      <c r="B5" s="180"/>
      <c r="C5" s="180"/>
      <c r="D5" s="43" t="s">
        <v>439</v>
      </c>
      <c r="E5" s="43"/>
      <c r="F5" s="43" t="s">
        <v>525</v>
      </c>
      <c r="G5" s="43"/>
      <c r="H5" s="43"/>
      <c r="I5" s="43"/>
      <c r="J5" s="43"/>
    </row>
    <row r="7" spans="1:10" ht="24" customHeight="1">
      <c r="A7" s="182" t="s">
        <v>193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28.5" customHeight="1">
      <c r="A8" s="183" t="s">
        <v>194</v>
      </c>
      <c r="B8" s="184" t="s">
        <v>195</v>
      </c>
      <c r="C8" s="184" t="s">
        <v>196</v>
      </c>
      <c r="D8" s="183" t="s">
        <v>197</v>
      </c>
      <c r="E8" s="183"/>
      <c r="F8" s="183"/>
      <c r="G8" s="183"/>
      <c r="H8" s="184" t="s">
        <v>201</v>
      </c>
      <c r="I8" s="184" t="s">
        <v>202</v>
      </c>
      <c r="J8" s="184" t="s">
        <v>203</v>
      </c>
    </row>
    <row r="9" spans="1:10">
      <c r="A9" s="183"/>
      <c r="B9" s="184"/>
      <c r="C9" s="184"/>
      <c r="D9" s="183" t="s">
        <v>25</v>
      </c>
      <c r="E9" s="185" t="s">
        <v>26</v>
      </c>
      <c r="F9" s="185"/>
      <c r="G9" s="185"/>
      <c r="H9" s="184"/>
      <c r="I9" s="184"/>
      <c r="J9" s="184"/>
    </row>
    <row r="10" spans="1:10" ht="48.75" customHeight="1">
      <c r="A10" s="183"/>
      <c r="B10" s="184"/>
      <c r="C10" s="184"/>
      <c r="D10" s="183"/>
      <c r="E10" s="113" t="s">
        <v>198</v>
      </c>
      <c r="F10" s="113" t="s">
        <v>199</v>
      </c>
      <c r="G10" s="113" t="s">
        <v>200</v>
      </c>
      <c r="H10" s="184"/>
      <c r="I10" s="184"/>
      <c r="J10" s="184"/>
    </row>
    <row r="11" spans="1:10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</row>
    <row r="12" spans="1:10">
      <c r="A12" s="115">
        <v>1</v>
      </c>
      <c r="B12" s="42" t="s">
        <v>445</v>
      </c>
      <c r="C12" s="116">
        <v>1</v>
      </c>
      <c r="D12" s="116">
        <f>SUM(E12:G12)</f>
        <v>22962.77</v>
      </c>
      <c r="E12" s="116">
        <v>22962.77</v>
      </c>
      <c r="F12" s="116"/>
      <c r="G12" s="116"/>
      <c r="H12" s="116"/>
      <c r="I12" s="42"/>
      <c r="J12" s="116">
        <f>SUM(C12*D12*12)</f>
        <v>275553.24</v>
      </c>
    </row>
    <row r="13" spans="1:10" ht="42.75">
      <c r="A13" s="115">
        <v>2</v>
      </c>
      <c r="B13" s="39" t="s">
        <v>446</v>
      </c>
      <c r="C13" s="116">
        <v>1</v>
      </c>
      <c r="D13" s="116">
        <f>SUM(E13:G13)</f>
        <v>18370.22</v>
      </c>
      <c r="E13" s="116">
        <v>18370.22</v>
      </c>
      <c r="F13" s="116"/>
      <c r="G13" s="116"/>
      <c r="H13" s="116"/>
      <c r="I13" s="42"/>
      <c r="J13" s="116">
        <f t="shared" ref="J13:J28" si="0">SUM(C13*D13*12)</f>
        <v>220442.64</v>
      </c>
    </row>
    <row r="14" spans="1:10" ht="42.75">
      <c r="A14" s="115">
        <v>3</v>
      </c>
      <c r="B14" s="39" t="s">
        <v>446</v>
      </c>
      <c r="C14" s="116">
        <v>1</v>
      </c>
      <c r="D14" s="116">
        <f t="shared" ref="D14:D26" si="1">SUM(E14:G14)</f>
        <v>18370.22</v>
      </c>
      <c r="E14" s="116">
        <v>18370.22</v>
      </c>
      <c r="F14" s="116"/>
      <c r="G14" s="116"/>
      <c r="H14" s="116"/>
      <c r="I14" s="42"/>
      <c r="J14" s="116">
        <f t="shared" si="0"/>
        <v>220442.64</v>
      </c>
    </row>
    <row r="15" spans="1:10" ht="28.5">
      <c r="A15" s="115">
        <v>4</v>
      </c>
      <c r="B15" s="39" t="s">
        <v>447</v>
      </c>
      <c r="C15" s="116">
        <v>1</v>
      </c>
      <c r="D15" s="116">
        <f t="shared" si="1"/>
        <v>18370.22</v>
      </c>
      <c r="E15" s="116">
        <v>18370.22</v>
      </c>
      <c r="F15" s="116"/>
      <c r="G15" s="116"/>
      <c r="H15" s="116"/>
      <c r="I15" s="42"/>
      <c r="J15" s="116">
        <f t="shared" si="0"/>
        <v>220442.64</v>
      </c>
    </row>
    <row r="16" spans="1:10" ht="28.5">
      <c r="A16" s="115">
        <v>5</v>
      </c>
      <c r="B16" s="39" t="s">
        <v>448</v>
      </c>
      <c r="C16" s="116">
        <v>1</v>
      </c>
      <c r="D16" s="116">
        <f t="shared" si="1"/>
        <v>14287.95</v>
      </c>
      <c r="E16" s="116">
        <v>14287.95</v>
      </c>
      <c r="F16" s="116"/>
      <c r="G16" s="116"/>
      <c r="H16" s="116"/>
      <c r="I16" s="42"/>
      <c r="J16" s="116">
        <f t="shared" si="0"/>
        <v>171455.40000000002</v>
      </c>
    </row>
    <row r="17" spans="1:10">
      <c r="A17" s="115">
        <v>6</v>
      </c>
      <c r="B17" s="39" t="s">
        <v>449</v>
      </c>
      <c r="C17" s="116">
        <v>1</v>
      </c>
      <c r="D17" s="116">
        <f t="shared" si="1"/>
        <v>9918</v>
      </c>
      <c r="E17" s="116">
        <v>9918</v>
      </c>
      <c r="F17" s="116"/>
      <c r="G17" s="116"/>
      <c r="H17" s="116"/>
      <c r="I17" s="42"/>
      <c r="J17" s="116">
        <f t="shared" si="0"/>
        <v>119016</v>
      </c>
    </row>
    <row r="18" spans="1:10">
      <c r="A18" s="115">
        <v>7</v>
      </c>
      <c r="B18" s="39" t="s">
        <v>450</v>
      </c>
      <c r="C18" s="116">
        <v>1.5</v>
      </c>
      <c r="D18" s="116">
        <f t="shared" si="1"/>
        <v>7677</v>
      </c>
      <c r="E18" s="116">
        <v>7677</v>
      </c>
      <c r="F18" s="116"/>
      <c r="G18" s="116"/>
      <c r="H18" s="116"/>
      <c r="I18" s="42"/>
      <c r="J18" s="116">
        <f t="shared" si="0"/>
        <v>138186</v>
      </c>
    </row>
    <row r="19" spans="1:10">
      <c r="A19" s="115">
        <v>8</v>
      </c>
      <c r="B19" s="39" t="s">
        <v>451</v>
      </c>
      <c r="C19" s="116">
        <v>1</v>
      </c>
      <c r="D19" s="116">
        <f t="shared" si="1"/>
        <v>10048</v>
      </c>
      <c r="E19" s="116">
        <v>10048</v>
      </c>
      <c r="F19" s="116"/>
      <c r="G19" s="116"/>
      <c r="H19" s="116"/>
      <c r="I19" s="42"/>
      <c r="J19" s="116">
        <f t="shared" si="0"/>
        <v>120576</v>
      </c>
    </row>
    <row r="20" spans="1:10">
      <c r="A20" s="115">
        <v>9</v>
      </c>
      <c r="B20" s="42" t="s">
        <v>452</v>
      </c>
      <c r="C20" s="116">
        <v>1</v>
      </c>
      <c r="D20" s="116">
        <f t="shared" si="1"/>
        <v>8602.65</v>
      </c>
      <c r="E20" s="116">
        <v>8602.65</v>
      </c>
      <c r="F20" s="116"/>
      <c r="G20" s="116"/>
      <c r="H20" s="116"/>
      <c r="I20" s="42"/>
      <c r="J20" s="116">
        <f t="shared" si="0"/>
        <v>103231.79999999999</v>
      </c>
    </row>
    <row r="21" spans="1:10">
      <c r="A21" s="115">
        <v>10</v>
      </c>
      <c r="B21" s="42" t="s">
        <v>440</v>
      </c>
      <c r="C21" s="116">
        <v>1</v>
      </c>
      <c r="D21" s="116">
        <f t="shared" si="1"/>
        <v>10496</v>
      </c>
      <c r="E21" s="116">
        <v>10496</v>
      </c>
      <c r="F21" s="116"/>
      <c r="G21" s="116"/>
      <c r="H21" s="116"/>
      <c r="I21" s="42"/>
      <c r="J21" s="116">
        <f t="shared" si="0"/>
        <v>125952</v>
      </c>
    </row>
    <row r="22" spans="1:10">
      <c r="A22" s="115">
        <v>11</v>
      </c>
      <c r="B22" s="42" t="s">
        <v>453</v>
      </c>
      <c r="C22" s="116">
        <v>2</v>
      </c>
      <c r="D22" s="116">
        <f t="shared" si="1"/>
        <v>8297.02</v>
      </c>
      <c r="E22" s="116">
        <v>7601.5</v>
      </c>
      <c r="F22" s="116">
        <v>695.52</v>
      </c>
      <c r="G22" s="116"/>
      <c r="H22" s="116"/>
      <c r="I22" s="42"/>
      <c r="J22" s="116">
        <f t="shared" si="0"/>
        <v>199128.48</v>
      </c>
    </row>
    <row r="23" spans="1:10">
      <c r="A23" s="115">
        <v>12</v>
      </c>
      <c r="B23" s="42" t="s">
        <v>454</v>
      </c>
      <c r="C23" s="116">
        <v>1</v>
      </c>
      <c r="D23" s="116">
        <f t="shared" si="1"/>
        <v>6300</v>
      </c>
      <c r="E23" s="116">
        <v>6300</v>
      </c>
      <c r="F23" s="116"/>
      <c r="G23" s="116"/>
      <c r="H23" s="116"/>
      <c r="I23" s="42"/>
      <c r="J23" s="116">
        <f t="shared" si="0"/>
        <v>75600</v>
      </c>
    </row>
    <row r="24" spans="1:10">
      <c r="A24" s="115">
        <v>13</v>
      </c>
      <c r="B24" s="42" t="s">
        <v>455</v>
      </c>
      <c r="C24" s="116">
        <v>7.5</v>
      </c>
      <c r="D24" s="116">
        <f t="shared" si="1"/>
        <v>6292</v>
      </c>
      <c r="E24" s="116">
        <v>5720</v>
      </c>
      <c r="F24" s="116">
        <v>572</v>
      </c>
      <c r="G24" s="116"/>
      <c r="H24" s="116"/>
      <c r="I24" s="42"/>
      <c r="J24" s="116">
        <f t="shared" si="0"/>
        <v>566280</v>
      </c>
    </row>
    <row r="25" spans="1:10">
      <c r="A25" s="115">
        <v>14</v>
      </c>
      <c r="B25" s="42" t="s">
        <v>441</v>
      </c>
      <c r="C25" s="116">
        <v>2.5</v>
      </c>
      <c r="D25" s="116">
        <f t="shared" si="1"/>
        <v>5720</v>
      </c>
      <c r="E25" s="116">
        <v>5720</v>
      </c>
      <c r="F25" s="116"/>
      <c r="G25" s="116"/>
      <c r="H25" s="116"/>
      <c r="I25" s="42"/>
      <c r="J25" s="116">
        <f t="shared" si="0"/>
        <v>171600</v>
      </c>
    </row>
    <row r="26" spans="1:10">
      <c r="A26" s="115">
        <v>15</v>
      </c>
      <c r="B26" s="42" t="s">
        <v>456</v>
      </c>
      <c r="C26" s="116">
        <v>2</v>
      </c>
      <c r="D26" s="116">
        <f t="shared" si="1"/>
        <v>5720</v>
      </c>
      <c r="E26" s="116">
        <v>5720</v>
      </c>
      <c r="F26" s="116"/>
      <c r="G26" s="116"/>
      <c r="H26" s="116"/>
      <c r="I26" s="42"/>
      <c r="J26" s="116">
        <f t="shared" si="0"/>
        <v>137280</v>
      </c>
    </row>
    <row r="27" spans="1:10">
      <c r="A27" s="115">
        <v>16</v>
      </c>
      <c r="B27" s="42" t="s">
        <v>442</v>
      </c>
      <c r="C27" s="116">
        <v>2.2999999999999998</v>
      </c>
      <c r="D27" s="116">
        <f>SUM(E27:G27)</f>
        <v>7024.35</v>
      </c>
      <c r="E27" s="116">
        <v>5720</v>
      </c>
      <c r="F27" s="116">
        <v>1304.3499999999999</v>
      </c>
      <c r="G27" s="116"/>
      <c r="H27" s="116"/>
      <c r="I27" s="42"/>
      <c r="J27" s="116">
        <f t="shared" si="0"/>
        <v>193872.06</v>
      </c>
    </row>
    <row r="28" spans="1:10">
      <c r="A28" s="115">
        <v>17</v>
      </c>
      <c r="B28" s="42" t="s">
        <v>457</v>
      </c>
      <c r="C28" s="116">
        <v>60.9</v>
      </c>
      <c r="D28" s="116">
        <f>SUM(E28:G28)</f>
        <v>12225.18</v>
      </c>
      <c r="E28" s="116">
        <v>10205.68</v>
      </c>
      <c r="F28" s="116">
        <v>2019.5</v>
      </c>
      <c r="G28" s="116"/>
      <c r="H28" s="116"/>
      <c r="I28" s="42"/>
      <c r="J28" s="116">
        <f t="shared" si="0"/>
        <v>8934161.5439999998</v>
      </c>
    </row>
    <row r="29" spans="1:10">
      <c r="A29" s="115">
        <v>18</v>
      </c>
      <c r="B29" s="42" t="s">
        <v>443</v>
      </c>
      <c r="C29" s="116">
        <v>64</v>
      </c>
      <c r="D29" s="116">
        <f t="shared" ref="D29:D30" si="2">SUM(E29:G29)</f>
        <v>2000</v>
      </c>
      <c r="E29" s="116">
        <v>2000</v>
      </c>
      <c r="F29" s="116"/>
      <c r="G29" s="116"/>
      <c r="H29" s="116"/>
      <c r="I29" s="42"/>
      <c r="J29" s="116">
        <f>SUM(C29*D29)</f>
        <v>128000</v>
      </c>
    </row>
    <row r="30" spans="1:10">
      <c r="A30" s="115">
        <v>19</v>
      </c>
      <c r="B30" s="42" t="s">
        <v>444</v>
      </c>
      <c r="C30" s="42"/>
      <c r="D30" s="116">
        <f t="shared" si="2"/>
        <v>0</v>
      </c>
      <c r="E30" s="42"/>
      <c r="F30" s="42"/>
      <c r="G30" s="42"/>
      <c r="H30" s="116"/>
      <c r="I30" s="42"/>
      <c r="J30" s="116">
        <v>3601612.43</v>
      </c>
    </row>
    <row r="31" spans="1:10">
      <c r="A31" s="178" t="s">
        <v>204</v>
      </c>
      <c r="B31" s="179"/>
      <c r="C31" s="41" t="s">
        <v>205</v>
      </c>
      <c r="D31" s="41"/>
      <c r="E31" s="41" t="s">
        <v>205</v>
      </c>
      <c r="F31" s="41" t="s">
        <v>205</v>
      </c>
      <c r="G31" s="41" t="s">
        <v>205</v>
      </c>
      <c r="H31" s="41" t="s">
        <v>205</v>
      </c>
      <c r="I31" s="41" t="s">
        <v>205</v>
      </c>
      <c r="J31" s="116">
        <f>SUM(J12:J30)</f>
        <v>15722832.874</v>
      </c>
    </row>
    <row r="32" spans="1:10">
      <c r="A32" s="131">
        <v>15</v>
      </c>
      <c r="B32" s="42" t="s">
        <v>526</v>
      </c>
      <c r="C32" s="40">
        <v>9</v>
      </c>
      <c r="D32" s="116">
        <f>SUM(E32:G32)</f>
        <v>13654.33</v>
      </c>
      <c r="E32" s="40">
        <v>13654.33</v>
      </c>
      <c r="J32" s="40">
        <v>122889</v>
      </c>
    </row>
    <row r="34" spans="3:3">
      <c r="C34" s="117"/>
    </row>
  </sheetData>
  <mergeCells count="15">
    <mergeCell ref="A31:B31"/>
    <mergeCell ref="A5:C5"/>
    <mergeCell ref="A3:B3"/>
    <mergeCell ref="A2:J2"/>
    <mergeCell ref="A1:J1"/>
    <mergeCell ref="A7:J7"/>
    <mergeCell ref="A8:A10"/>
    <mergeCell ref="B8:B10"/>
    <mergeCell ref="C8:C10"/>
    <mergeCell ref="D9:D10"/>
    <mergeCell ref="E9:G9"/>
    <mergeCell ref="D8:G8"/>
    <mergeCell ref="H8:H10"/>
    <mergeCell ref="I8:I10"/>
    <mergeCell ref="J8:J10"/>
  </mergeCells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workbookViewId="0">
      <selection activeCell="C14" sqref="C14:F18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5" style="40" customWidth="1"/>
    <col min="4" max="6" width="18.5" style="40" customWidth="1"/>
    <col min="7" max="16384" width="9.33203125" style="40"/>
  </cols>
  <sheetData>
    <row r="1" spans="1:6" ht="24" customHeight="1">
      <c r="A1" s="181" t="s">
        <v>240</v>
      </c>
      <c r="B1" s="181"/>
      <c r="C1" s="181"/>
      <c r="D1" s="181"/>
      <c r="E1" s="181"/>
      <c r="F1" s="181"/>
    </row>
    <row r="2" spans="1:6" ht="20.25" customHeight="1">
      <c r="A2" s="180" t="s">
        <v>207</v>
      </c>
      <c r="B2" s="180"/>
      <c r="C2" s="114">
        <v>112</v>
      </c>
      <c r="D2" s="43"/>
      <c r="E2" s="43"/>
      <c r="F2" s="43"/>
    </row>
    <row r="4" spans="1:6" ht="20.25" customHeight="1">
      <c r="A4" s="180" t="s">
        <v>206</v>
      </c>
      <c r="B4" s="180"/>
      <c r="C4" s="180"/>
      <c r="D4" s="43" t="s">
        <v>439</v>
      </c>
      <c r="E4" s="43"/>
      <c r="F4" s="43"/>
    </row>
    <row r="6" spans="1:6" ht="24" customHeight="1">
      <c r="A6" s="182" t="s">
        <v>210</v>
      </c>
      <c r="B6" s="182"/>
      <c r="C6" s="182"/>
      <c r="D6" s="182"/>
      <c r="E6" s="182"/>
      <c r="F6" s="182"/>
    </row>
    <row r="7" spans="1:6" ht="28.5" customHeight="1">
      <c r="A7" s="183" t="s">
        <v>194</v>
      </c>
      <c r="B7" s="184" t="s">
        <v>208</v>
      </c>
      <c r="C7" s="184" t="s">
        <v>209</v>
      </c>
      <c r="D7" s="184" t="s">
        <v>211</v>
      </c>
      <c r="E7" s="184" t="s">
        <v>212</v>
      </c>
      <c r="F7" s="184" t="s">
        <v>213</v>
      </c>
    </row>
    <row r="8" spans="1:6">
      <c r="A8" s="183"/>
      <c r="B8" s="184"/>
      <c r="C8" s="184"/>
      <c r="D8" s="184"/>
      <c r="E8" s="184"/>
      <c r="F8" s="184"/>
    </row>
    <row r="9" spans="1:6" ht="48.75" customHeight="1">
      <c r="A9" s="183"/>
      <c r="B9" s="184"/>
      <c r="C9" s="184"/>
      <c r="D9" s="184"/>
      <c r="E9" s="184"/>
      <c r="F9" s="184"/>
    </row>
    <row r="10" spans="1:6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</row>
    <row r="11" spans="1:6" ht="54" customHeight="1">
      <c r="A11" s="44">
        <v>1</v>
      </c>
      <c r="B11" s="36" t="s">
        <v>214</v>
      </c>
      <c r="C11" s="116">
        <f>SUM(C12+C13+C14)</f>
        <v>485.72</v>
      </c>
      <c r="D11" s="143">
        <f t="shared" ref="D11:F11" si="0">SUM(D12+D13+D14)</f>
        <v>2</v>
      </c>
      <c r="E11" s="143">
        <f t="shared" si="0"/>
        <v>85</v>
      </c>
      <c r="F11" s="120">
        <f t="shared" si="0"/>
        <v>20000.2</v>
      </c>
    </row>
    <row r="12" spans="1:6" ht="64.5" customHeight="1">
      <c r="A12" s="44" t="s">
        <v>107</v>
      </c>
      <c r="B12" s="46" t="s">
        <v>215</v>
      </c>
      <c r="C12" s="116">
        <v>200</v>
      </c>
      <c r="D12" s="143">
        <v>1</v>
      </c>
      <c r="E12" s="143">
        <v>50</v>
      </c>
      <c r="F12" s="120">
        <f>SUM(E12*D12*C12)</f>
        <v>10000</v>
      </c>
    </row>
    <row r="13" spans="1:6" ht="32.25" customHeight="1">
      <c r="A13" s="44" t="s">
        <v>109</v>
      </c>
      <c r="B13" s="46" t="s">
        <v>216</v>
      </c>
      <c r="C13" s="116">
        <v>285.72000000000003</v>
      </c>
      <c r="D13" s="143">
        <v>1</v>
      </c>
      <c r="E13" s="143">
        <v>35</v>
      </c>
      <c r="F13" s="120">
        <f>SUM(E13*D13*C13)</f>
        <v>10000.200000000001</v>
      </c>
    </row>
    <row r="14" spans="1:6" ht="34.5" customHeight="1">
      <c r="A14" s="44" t="s">
        <v>218</v>
      </c>
      <c r="B14" s="46" t="s">
        <v>217</v>
      </c>
      <c r="C14" s="116">
        <v>0</v>
      </c>
      <c r="D14" s="143">
        <v>0</v>
      </c>
      <c r="E14" s="143">
        <v>0</v>
      </c>
      <c r="F14" s="120">
        <f>SUM(E14*D14*C14)</f>
        <v>0</v>
      </c>
    </row>
    <row r="15" spans="1:6" ht="63.75" customHeight="1">
      <c r="A15" s="44">
        <v>2</v>
      </c>
      <c r="B15" s="36" t="s">
        <v>219</v>
      </c>
      <c r="C15" s="116">
        <v>0</v>
      </c>
      <c r="D15" s="143">
        <v>0</v>
      </c>
      <c r="E15" s="143">
        <v>0</v>
      </c>
      <c r="F15" s="120">
        <f t="shared" ref="F15:F18" si="1">SUM(E15*D15*C15)</f>
        <v>0</v>
      </c>
    </row>
    <row r="16" spans="1:6" ht="63.75" customHeight="1">
      <c r="A16" s="44" t="s">
        <v>111</v>
      </c>
      <c r="B16" s="46" t="s">
        <v>215</v>
      </c>
      <c r="C16" s="116">
        <v>0</v>
      </c>
      <c r="D16" s="143">
        <v>0</v>
      </c>
      <c r="E16" s="143">
        <v>0</v>
      </c>
      <c r="F16" s="120">
        <f t="shared" si="1"/>
        <v>0</v>
      </c>
    </row>
    <row r="17" spans="1:6" ht="36" customHeight="1">
      <c r="A17" s="44" t="s">
        <v>114</v>
      </c>
      <c r="B17" s="46" t="s">
        <v>216</v>
      </c>
      <c r="C17" s="116">
        <v>0</v>
      </c>
      <c r="D17" s="143">
        <v>0</v>
      </c>
      <c r="E17" s="143">
        <v>0</v>
      </c>
      <c r="F17" s="120">
        <f t="shared" si="1"/>
        <v>0</v>
      </c>
    </row>
    <row r="18" spans="1:6" ht="38.25" customHeight="1">
      <c r="A18" s="44" t="s">
        <v>115</v>
      </c>
      <c r="B18" s="46" t="s">
        <v>217</v>
      </c>
      <c r="C18" s="116">
        <v>0</v>
      </c>
      <c r="D18" s="143">
        <v>0</v>
      </c>
      <c r="E18" s="143">
        <v>0</v>
      </c>
      <c r="F18" s="120">
        <f t="shared" si="1"/>
        <v>0</v>
      </c>
    </row>
    <row r="19" spans="1:6">
      <c r="A19" s="178" t="s">
        <v>204</v>
      </c>
      <c r="B19" s="179"/>
      <c r="C19" s="41" t="s">
        <v>205</v>
      </c>
      <c r="D19" s="143" t="s">
        <v>205</v>
      </c>
      <c r="E19" s="143" t="s">
        <v>205</v>
      </c>
      <c r="F19" s="141">
        <v>20000</v>
      </c>
    </row>
  </sheetData>
  <mergeCells count="11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</mergeCells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15" zoomScaleNormal="115" workbookViewId="0">
      <selection activeCell="E11" sqref="E11:F12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5" style="40" customWidth="1"/>
    <col min="4" max="6" width="18.5" style="40" customWidth="1"/>
    <col min="7" max="16384" width="9.33203125" style="40"/>
  </cols>
  <sheetData>
    <row r="1" spans="1:6" ht="24" customHeight="1">
      <c r="A1" s="181" t="s">
        <v>241</v>
      </c>
      <c r="B1" s="181"/>
      <c r="C1" s="181"/>
      <c r="D1" s="181"/>
      <c r="E1" s="181"/>
      <c r="F1" s="181"/>
    </row>
    <row r="2" spans="1:6" ht="20.25" customHeight="1">
      <c r="A2" s="180" t="s">
        <v>207</v>
      </c>
      <c r="B2" s="180"/>
      <c r="C2" s="114">
        <v>212</v>
      </c>
      <c r="D2" s="43"/>
      <c r="E2" s="43"/>
      <c r="F2" s="43"/>
    </row>
    <row r="4" spans="1:6" ht="20.25" customHeight="1">
      <c r="A4" s="180" t="s">
        <v>206</v>
      </c>
      <c r="B4" s="180"/>
      <c r="C4" s="180"/>
      <c r="D4" s="43" t="s">
        <v>439</v>
      </c>
      <c r="E4" s="43"/>
      <c r="F4" s="43"/>
    </row>
    <row r="6" spans="1:6" ht="24" customHeight="1">
      <c r="A6" s="182" t="s">
        <v>224</v>
      </c>
      <c r="B6" s="182"/>
      <c r="C6" s="182"/>
      <c r="D6" s="182"/>
      <c r="E6" s="182"/>
      <c r="F6" s="182"/>
    </row>
    <row r="7" spans="1:6" ht="28.5" customHeight="1">
      <c r="A7" s="183" t="s">
        <v>194</v>
      </c>
      <c r="B7" s="184" t="s">
        <v>208</v>
      </c>
      <c r="C7" s="184" t="s">
        <v>221</v>
      </c>
      <c r="D7" s="184" t="s">
        <v>222</v>
      </c>
      <c r="E7" s="184" t="s">
        <v>223</v>
      </c>
      <c r="F7" s="184" t="s">
        <v>213</v>
      </c>
    </row>
    <row r="8" spans="1:6">
      <c r="A8" s="183"/>
      <c r="B8" s="184"/>
      <c r="C8" s="184"/>
      <c r="D8" s="184"/>
      <c r="E8" s="184"/>
      <c r="F8" s="184"/>
    </row>
    <row r="9" spans="1:6" ht="48.75" customHeight="1">
      <c r="A9" s="183"/>
      <c r="B9" s="184"/>
      <c r="C9" s="184"/>
      <c r="D9" s="184"/>
      <c r="E9" s="184"/>
      <c r="F9" s="184"/>
    </row>
    <row r="10" spans="1:6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</row>
    <row r="11" spans="1:6" ht="54" customHeight="1">
      <c r="A11" s="44">
        <v>1</v>
      </c>
      <c r="B11" s="36" t="s">
        <v>220</v>
      </c>
      <c r="C11" s="115">
        <v>2</v>
      </c>
      <c r="D11" s="115">
        <v>12</v>
      </c>
      <c r="E11" s="120">
        <v>50</v>
      </c>
      <c r="F11" s="120">
        <f>SUM(C11*D11*E11)</f>
        <v>1200</v>
      </c>
    </row>
    <row r="12" spans="1:6">
      <c r="A12" s="178" t="s">
        <v>204</v>
      </c>
      <c r="B12" s="179"/>
      <c r="C12" s="41" t="s">
        <v>205</v>
      </c>
      <c r="D12" s="41" t="s">
        <v>205</v>
      </c>
      <c r="E12" s="141" t="s">
        <v>205</v>
      </c>
      <c r="F12" s="120">
        <f>SUM(F11)</f>
        <v>1200</v>
      </c>
    </row>
  </sheetData>
  <mergeCells count="11">
    <mergeCell ref="A12:B12"/>
    <mergeCell ref="A1:F1"/>
    <mergeCell ref="A2:B2"/>
    <mergeCell ref="A4:C4"/>
    <mergeCell ref="A6:F6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opLeftCell="A3" zoomScale="115" zoomScaleNormal="115" workbookViewId="0">
      <selection activeCell="F20" sqref="F20:F21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5" style="40" customWidth="1"/>
    <col min="4" max="4" width="18.5" style="40" customWidth="1"/>
    <col min="5" max="16384" width="9.33203125" style="40"/>
  </cols>
  <sheetData>
    <row r="1" spans="1:4" ht="24" customHeight="1">
      <c r="A1" s="181" t="s">
        <v>242</v>
      </c>
      <c r="B1" s="181"/>
      <c r="C1" s="181"/>
      <c r="D1" s="181"/>
    </row>
    <row r="2" spans="1:4" ht="20.25" customHeight="1">
      <c r="A2" s="180" t="s">
        <v>207</v>
      </c>
      <c r="B2" s="180"/>
      <c r="C2" s="118">
        <v>119</v>
      </c>
      <c r="D2" s="43"/>
    </row>
    <row r="4" spans="1:4" ht="20.25" customHeight="1">
      <c r="A4" s="180" t="s">
        <v>206</v>
      </c>
      <c r="B4" s="180"/>
      <c r="C4" s="47" t="s">
        <v>439</v>
      </c>
      <c r="D4" s="43" t="s">
        <v>527</v>
      </c>
    </row>
    <row r="6" spans="1:4" ht="63.75" customHeight="1">
      <c r="A6" s="186" t="s">
        <v>225</v>
      </c>
      <c r="B6" s="186"/>
      <c r="C6" s="186"/>
      <c r="D6" s="186"/>
    </row>
    <row r="7" spans="1:4" ht="51.75" customHeight="1">
      <c r="A7" s="112" t="s">
        <v>194</v>
      </c>
      <c r="B7" s="113" t="s">
        <v>226</v>
      </c>
      <c r="C7" s="113" t="s">
        <v>227</v>
      </c>
      <c r="D7" s="113" t="s">
        <v>228</v>
      </c>
    </row>
    <row r="8" spans="1:4">
      <c r="A8" s="41">
        <v>1</v>
      </c>
      <c r="B8" s="41">
        <v>2</v>
      </c>
      <c r="C8" s="41">
        <v>3</v>
      </c>
      <c r="D8" s="41">
        <v>4</v>
      </c>
    </row>
    <row r="9" spans="1:4" ht="36.75" customHeight="1">
      <c r="A9" s="49">
        <v>1</v>
      </c>
      <c r="B9" s="50" t="s">
        <v>229</v>
      </c>
      <c r="C9" s="125" t="s">
        <v>123</v>
      </c>
      <c r="D9" s="119">
        <f>SUM(D10:D13)</f>
        <v>3457898.81</v>
      </c>
    </row>
    <row r="10" spans="1:4" ht="21" customHeight="1">
      <c r="A10" s="44" t="s">
        <v>107</v>
      </c>
      <c r="B10" s="36" t="s">
        <v>230</v>
      </c>
      <c r="C10" s="120">
        <v>15594832.869999999</v>
      </c>
      <c r="D10" s="120">
        <v>3430863.23</v>
      </c>
    </row>
    <row r="11" spans="1:4" ht="21" customHeight="1">
      <c r="A11" s="44"/>
      <c r="B11" s="36" t="s">
        <v>230</v>
      </c>
      <c r="C11" s="120">
        <v>122889</v>
      </c>
      <c r="D11" s="120">
        <v>27035.58</v>
      </c>
    </row>
    <row r="12" spans="1:4" ht="21" customHeight="1">
      <c r="A12" s="44" t="s">
        <v>109</v>
      </c>
      <c r="B12" s="36" t="s">
        <v>231</v>
      </c>
      <c r="C12" s="120">
        <v>0</v>
      </c>
      <c r="D12" s="120">
        <v>0</v>
      </c>
    </row>
    <row r="13" spans="1:4" ht="61.5" customHeight="1">
      <c r="A13" s="44" t="s">
        <v>218</v>
      </c>
      <c r="B13" s="36" t="s">
        <v>232</v>
      </c>
      <c r="C13" s="120">
        <v>0</v>
      </c>
      <c r="D13" s="120">
        <v>0</v>
      </c>
    </row>
    <row r="14" spans="1:4" ht="48.75" customHeight="1">
      <c r="A14" s="49">
        <v>2</v>
      </c>
      <c r="B14" s="50" t="s">
        <v>233</v>
      </c>
      <c r="C14" s="125" t="s">
        <v>123</v>
      </c>
      <c r="D14" s="119">
        <f>SUM(D15:D20)</f>
        <v>487249.39</v>
      </c>
    </row>
    <row r="15" spans="1:4" ht="68.25" customHeight="1">
      <c r="A15" s="44"/>
      <c r="B15" s="36" t="s">
        <v>234</v>
      </c>
      <c r="C15" s="120">
        <v>15594832.869999999</v>
      </c>
      <c r="D15" s="120">
        <v>452250.15</v>
      </c>
    </row>
    <row r="16" spans="1:4" ht="68.25" customHeight="1">
      <c r="A16" s="44"/>
      <c r="B16" s="36" t="s">
        <v>234</v>
      </c>
      <c r="C16" s="120">
        <v>122889</v>
      </c>
      <c r="D16" s="120">
        <v>3563.78</v>
      </c>
    </row>
    <row r="17" spans="1:4" ht="46.5" customHeight="1">
      <c r="A17" s="44"/>
      <c r="B17" s="36" t="s">
        <v>235</v>
      </c>
      <c r="C17" s="120">
        <v>0</v>
      </c>
      <c r="D17" s="120">
        <v>0</v>
      </c>
    </row>
    <row r="18" spans="1:4" ht="62.25" customHeight="1">
      <c r="A18" s="44"/>
      <c r="B18" s="36" t="s">
        <v>236</v>
      </c>
      <c r="C18" s="120">
        <v>15594832.869999999</v>
      </c>
      <c r="D18" s="120">
        <v>31189.67</v>
      </c>
    </row>
    <row r="19" spans="1:4" ht="62.25" customHeight="1">
      <c r="A19" s="44"/>
      <c r="B19" s="36" t="s">
        <v>236</v>
      </c>
      <c r="C19" s="120">
        <v>122889</v>
      </c>
      <c r="D19" s="120">
        <v>245.79</v>
      </c>
    </row>
    <row r="20" spans="1:4" ht="60" customHeight="1">
      <c r="A20" s="44"/>
      <c r="B20" s="36" t="s">
        <v>237</v>
      </c>
      <c r="C20" s="120">
        <v>0</v>
      </c>
      <c r="D20" s="120">
        <v>0</v>
      </c>
    </row>
    <row r="21" spans="1:4" ht="54" customHeight="1">
      <c r="A21" s="49">
        <v>3</v>
      </c>
      <c r="B21" s="50" t="s">
        <v>238</v>
      </c>
      <c r="C21" s="120">
        <v>15594832.869999999</v>
      </c>
      <c r="D21" s="119">
        <v>795336.48</v>
      </c>
    </row>
    <row r="22" spans="1:4" ht="54" customHeight="1">
      <c r="A22" s="132"/>
      <c r="B22" s="36" t="s">
        <v>238</v>
      </c>
      <c r="C22" s="120">
        <v>122889</v>
      </c>
      <c r="D22" s="120">
        <v>6265.84</v>
      </c>
    </row>
    <row r="23" spans="1:4">
      <c r="A23" s="178" t="s">
        <v>204</v>
      </c>
      <c r="B23" s="179"/>
      <c r="C23" s="125" t="s">
        <v>123</v>
      </c>
      <c r="D23" s="121">
        <f>SUM(D22+D21+D14+D9)</f>
        <v>4746750.5199999996</v>
      </c>
    </row>
  </sheetData>
  <mergeCells count="5">
    <mergeCell ref="A23:B23"/>
    <mergeCell ref="A4:B4"/>
    <mergeCell ref="A1:D1"/>
    <mergeCell ref="A2:B2"/>
    <mergeCell ref="A6:D6"/>
  </mergeCell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workbookViewId="0">
      <selection sqref="A1:E1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5" style="40" customWidth="1"/>
    <col min="4" max="4" width="21.1640625" style="40" customWidth="1"/>
    <col min="5" max="5" width="17.1640625" style="40" customWidth="1"/>
    <col min="6" max="16384" width="9.33203125" style="40"/>
  </cols>
  <sheetData>
    <row r="1" spans="1:5" ht="24" customHeight="1">
      <c r="A1" s="181" t="s">
        <v>243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43"/>
      <c r="D2" s="43"/>
      <c r="E2" s="43"/>
    </row>
    <row r="4" spans="1:5" ht="20.25" customHeight="1">
      <c r="A4" s="180" t="s">
        <v>206</v>
      </c>
      <c r="B4" s="180"/>
      <c r="C4" s="47"/>
      <c r="D4" s="43"/>
      <c r="E4" s="43"/>
    </row>
    <row r="6" spans="1:5" ht="51.75" customHeight="1">
      <c r="A6" s="48" t="s">
        <v>194</v>
      </c>
      <c r="B6" s="35" t="s">
        <v>21</v>
      </c>
      <c r="C6" s="35" t="s">
        <v>244</v>
      </c>
      <c r="D6" s="35" t="s">
        <v>245</v>
      </c>
      <c r="E6" s="35" t="s">
        <v>246</v>
      </c>
    </row>
    <row r="7" spans="1:5">
      <c r="A7" s="41">
        <v>1</v>
      </c>
      <c r="B7" s="41">
        <v>2</v>
      </c>
      <c r="C7" s="41">
        <v>3</v>
      </c>
      <c r="D7" s="41">
        <v>4</v>
      </c>
      <c r="E7" s="41">
        <v>5</v>
      </c>
    </row>
    <row r="8" spans="1:5" ht="21" customHeight="1">
      <c r="A8" s="49"/>
      <c r="B8" s="50"/>
      <c r="C8" s="48"/>
      <c r="D8" s="42"/>
      <c r="E8" s="42"/>
    </row>
    <row r="9" spans="1:5" ht="21" customHeight="1">
      <c r="A9" s="44"/>
      <c r="B9" s="36"/>
      <c r="C9" s="42"/>
      <c r="D9" s="42"/>
      <c r="E9" s="42"/>
    </row>
    <row r="10" spans="1:5" ht="21" customHeight="1">
      <c r="A10" s="44"/>
      <c r="B10" s="36"/>
      <c r="C10" s="42"/>
      <c r="D10" s="42"/>
      <c r="E10" s="42"/>
    </row>
    <row r="11" spans="1:5">
      <c r="A11" s="178" t="s">
        <v>204</v>
      </c>
      <c r="B11" s="179"/>
      <c r="C11" s="48" t="s">
        <v>123</v>
      </c>
      <c r="D11" s="48" t="s">
        <v>123</v>
      </c>
      <c r="E11" s="42"/>
    </row>
  </sheetData>
  <mergeCells count="4">
    <mergeCell ref="A2:B2"/>
    <mergeCell ref="A4:B4"/>
    <mergeCell ref="A11:B11"/>
    <mergeCell ref="A1:E1"/>
  </mergeCells>
  <pageMargins left="0.7" right="0.7" top="0.75" bottom="0.75" header="0.3" footer="0.3"/>
  <pageSetup paperSize="9" scale="8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opLeftCell="A13" zoomScale="115" zoomScaleNormal="115" workbookViewId="0">
      <selection activeCell="C27" sqref="C27:C29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5" style="40" customWidth="1"/>
    <col min="4" max="4" width="21.1640625" style="40" customWidth="1"/>
    <col min="5" max="5" width="17.1640625" style="40" customWidth="1"/>
    <col min="6" max="16384" width="9.33203125" style="40"/>
  </cols>
  <sheetData>
    <row r="1" spans="1:5" ht="24" customHeight="1">
      <c r="A1" s="181" t="s">
        <v>247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114">
        <v>851</v>
      </c>
      <c r="D2" s="43"/>
      <c r="E2" s="43"/>
    </row>
    <row r="4" spans="1:5" ht="20.25" customHeight="1">
      <c r="A4" s="180" t="s">
        <v>206</v>
      </c>
      <c r="B4" s="180"/>
      <c r="C4" s="47" t="s">
        <v>439</v>
      </c>
      <c r="D4" s="43"/>
      <c r="E4" s="43"/>
    </row>
    <row r="6" spans="1:5" ht="24" customHeight="1">
      <c r="A6" s="182" t="s">
        <v>258</v>
      </c>
      <c r="B6" s="182"/>
      <c r="C6" s="182"/>
      <c r="D6" s="182"/>
      <c r="E6" s="182"/>
    </row>
    <row r="7" spans="1:5" ht="99" customHeight="1">
      <c r="A7" s="112" t="s">
        <v>194</v>
      </c>
      <c r="B7" s="113" t="s">
        <v>208</v>
      </c>
      <c r="C7" s="113" t="s">
        <v>248</v>
      </c>
      <c r="D7" s="113" t="s">
        <v>249</v>
      </c>
      <c r="E7" s="113" t="s">
        <v>250</v>
      </c>
    </row>
    <row r="8" spans="1: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30.75" customHeight="1">
      <c r="A9" s="44">
        <v>1</v>
      </c>
      <c r="B9" s="36" t="s">
        <v>251</v>
      </c>
      <c r="C9" s="112"/>
      <c r="D9" s="42"/>
      <c r="E9" s="120"/>
    </row>
    <row r="10" spans="1:5" ht="21" customHeight="1">
      <c r="A10" s="44"/>
      <c r="B10" s="45" t="s">
        <v>252</v>
      </c>
      <c r="C10" s="116">
        <v>22642656</v>
      </c>
      <c r="D10" s="122">
        <v>0.22</v>
      </c>
      <c r="E10" s="120">
        <v>498138</v>
      </c>
    </row>
    <row r="11" spans="1:5" ht="21" customHeight="1">
      <c r="A11" s="44"/>
      <c r="B11" s="51" t="s">
        <v>253</v>
      </c>
      <c r="C11" s="116"/>
      <c r="D11" s="42"/>
      <c r="E11" s="120"/>
    </row>
    <row r="12" spans="1:5" ht="21" customHeight="1">
      <c r="A12" s="44"/>
      <c r="B12" s="45" t="s">
        <v>254</v>
      </c>
      <c r="C12" s="116">
        <v>752389</v>
      </c>
      <c r="D12" s="122">
        <v>0.22</v>
      </c>
      <c r="E12" s="120">
        <v>16553</v>
      </c>
    </row>
    <row r="13" spans="1:5" ht="21" customHeight="1">
      <c r="A13" s="44"/>
      <c r="B13" s="51" t="s">
        <v>253</v>
      </c>
      <c r="C13" s="116"/>
      <c r="D13" s="42"/>
      <c r="E13" s="120"/>
    </row>
    <row r="14" spans="1:5">
      <c r="A14" s="178" t="s">
        <v>204</v>
      </c>
      <c r="B14" s="179"/>
      <c r="C14" s="127"/>
      <c r="D14" s="112" t="s">
        <v>123</v>
      </c>
      <c r="E14" s="120">
        <f>SUM(E10+E12)</f>
        <v>514691</v>
      </c>
    </row>
    <row r="16" spans="1:5" ht="21.75" customHeight="1">
      <c r="A16" s="182" t="s">
        <v>259</v>
      </c>
      <c r="B16" s="182"/>
      <c r="C16" s="182"/>
      <c r="D16" s="182"/>
      <c r="E16" s="182"/>
    </row>
    <row r="17" spans="1:5" ht="42.75">
      <c r="A17" s="112" t="s">
        <v>194</v>
      </c>
      <c r="B17" s="113" t="s">
        <v>208</v>
      </c>
      <c r="C17" s="113" t="s">
        <v>256</v>
      </c>
      <c r="D17" s="113" t="s">
        <v>249</v>
      </c>
      <c r="E17" s="113" t="s">
        <v>257</v>
      </c>
    </row>
    <row r="18" spans="1:5">
      <c r="A18" s="41">
        <v>1</v>
      </c>
      <c r="B18" s="41">
        <v>2</v>
      </c>
      <c r="C18" s="41">
        <v>3</v>
      </c>
      <c r="D18" s="41">
        <v>4</v>
      </c>
      <c r="E18" s="41">
        <v>5</v>
      </c>
    </row>
    <row r="19" spans="1:5" ht="18" customHeight="1">
      <c r="A19" s="44">
        <v>1</v>
      </c>
      <c r="B19" s="36" t="s">
        <v>255</v>
      </c>
      <c r="C19" s="127">
        <v>80039218</v>
      </c>
      <c r="D19" s="123">
        <v>7.4000000000000003E-3</v>
      </c>
      <c r="E19" s="116">
        <v>592290</v>
      </c>
    </row>
    <row r="20" spans="1:5">
      <c r="A20" s="44"/>
      <c r="B20" s="45"/>
      <c r="C20" s="42"/>
      <c r="D20" s="42"/>
      <c r="E20" s="116"/>
    </row>
    <row r="21" spans="1:5">
      <c r="A21" s="44"/>
      <c r="B21" s="51"/>
      <c r="C21" s="42"/>
      <c r="D21" s="42"/>
      <c r="E21" s="116"/>
    </row>
    <row r="22" spans="1:5">
      <c r="A22" s="178" t="s">
        <v>204</v>
      </c>
      <c r="B22" s="179"/>
      <c r="C22" s="112" t="s">
        <v>123</v>
      </c>
      <c r="D22" s="112" t="s">
        <v>123</v>
      </c>
      <c r="E22" s="116"/>
    </row>
    <row r="24" spans="1:5" ht="24" customHeight="1">
      <c r="A24" s="182" t="s">
        <v>260</v>
      </c>
      <c r="B24" s="182"/>
      <c r="C24" s="182"/>
      <c r="D24" s="182"/>
      <c r="E24" s="182"/>
    </row>
    <row r="25" spans="1:5" ht="34.5" customHeight="1">
      <c r="A25" s="112" t="s">
        <v>194</v>
      </c>
      <c r="B25" s="113" t="s">
        <v>208</v>
      </c>
      <c r="C25" s="113" t="s">
        <v>248</v>
      </c>
      <c r="D25" s="113" t="s">
        <v>249</v>
      </c>
      <c r="E25" s="113" t="s">
        <v>257</v>
      </c>
    </row>
    <row r="26" spans="1:5">
      <c r="A26" s="41">
        <v>1</v>
      </c>
      <c r="B26" s="41">
        <v>2</v>
      </c>
      <c r="C26" s="41">
        <v>3</v>
      </c>
      <c r="D26" s="41">
        <v>4</v>
      </c>
      <c r="E26" s="41">
        <v>5</v>
      </c>
    </row>
    <row r="27" spans="1:5">
      <c r="A27" s="44">
        <v>1</v>
      </c>
      <c r="B27" s="36" t="s">
        <v>261</v>
      </c>
      <c r="C27" s="127">
        <v>23000</v>
      </c>
      <c r="D27" s="122">
        <v>0.2</v>
      </c>
      <c r="E27" s="120">
        <v>4600</v>
      </c>
    </row>
    <row r="28" spans="1:5">
      <c r="A28" s="44">
        <v>2</v>
      </c>
      <c r="B28" s="36" t="s">
        <v>523</v>
      </c>
      <c r="C28" s="116"/>
      <c r="D28" s="42"/>
      <c r="E28" s="120">
        <v>3994</v>
      </c>
    </row>
    <row r="29" spans="1:5">
      <c r="A29" s="44">
        <v>3</v>
      </c>
      <c r="B29" s="51" t="s">
        <v>524</v>
      </c>
      <c r="C29" s="116"/>
      <c r="D29" s="42"/>
      <c r="E29" s="120">
        <v>2000</v>
      </c>
    </row>
    <row r="30" spans="1:5">
      <c r="A30" s="178" t="s">
        <v>204</v>
      </c>
      <c r="B30" s="179"/>
      <c r="C30" s="112" t="s">
        <v>123</v>
      </c>
      <c r="D30" s="112" t="s">
        <v>123</v>
      </c>
      <c r="E30" s="120">
        <f>SUM(E27+E28+E29)</f>
        <v>10594</v>
      </c>
    </row>
  </sheetData>
  <mergeCells count="9">
    <mergeCell ref="A22:B22"/>
    <mergeCell ref="A24:E24"/>
    <mergeCell ref="A30:B30"/>
    <mergeCell ref="A1:E1"/>
    <mergeCell ref="A2:B2"/>
    <mergeCell ref="A4:B4"/>
    <mergeCell ref="A14:B14"/>
    <mergeCell ref="A6:E6"/>
    <mergeCell ref="A16:E16"/>
  </mergeCells>
  <pageMargins left="0.7" right="0.7" top="0.75" bottom="0.75" header="0.3" footer="0.3"/>
  <pageSetup paperSize="9" scale="8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workbookViewId="0">
      <selection sqref="A1:E1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5" style="40" customWidth="1"/>
    <col min="4" max="4" width="21.1640625" style="40" customWidth="1"/>
    <col min="5" max="5" width="17.1640625" style="40" customWidth="1"/>
    <col min="6" max="16384" width="9.33203125" style="40"/>
  </cols>
  <sheetData>
    <row r="1" spans="1:5" ht="24" customHeight="1">
      <c r="A1" s="181" t="s">
        <v>262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43"/>
      <c r="D2" s="43"/>
      <c r="E2" s="43"/>
    </row>
    <row r="4" spans="1:5" ht="20.25" customHeight="1">
      <c r="A4" s="180" t="s">
        <v>206</v>
      </c>
      <c r="B4" s="180"/>
      <c r="C4" s="47"/>
      <c r="D4" s="43"/>
      <c r="E4" s="43"/>
    </row>
    <row r="6" spans="1:5" ht="56.25" customHeight="1">
      <c r="A6" s="48" t="s">
        <v>194</v>
      </c>
      <c r="B6" s="35" t="s">
        <v>21</v>
      </c>
      <c r="C6" s="35" t="s">
        <v>244</v>
      </c>
      <c r="D6" s="35" t="s">
        <v>245</v>
      </c>
      <c r="E6" s="35" t="s">
        <v>246</v>
      </c>
    </row>
    <row r="7" spans="1:5">
      <c r="A7" s="41">
        <v>1</v>
      </c>
      <c r="B7" s="41">
        <v>2</v>
      </c>
      <c r="C7" s="41">
        <v>3</v>
      </c>
      <c r="D7" s="41">
        <v>4</v>
      </c>
      <c r="E7" s="41">
        <v>5</v>
      </c>
    </row>
    <row r="8" spans="1:5" ht="21" customHeight="1">
      <c r="A8" s="44"/>
      <c r="B8" s="45"/>
      <c r="C8" s="42"/>
      <c r="D8" s="42"/>
      <c r="E8" s="42"/>
    </row>
    <row r="9" spans="1:5" ht="21" customHeight="1">
      <c r="A9" s="44"/>
      <c r="B9" s="51"/>
      <c r="C9" s="42"/>
      <c r="D9" s="42"/>
      <c r="E9" s="42"/>
    </row>
    <row r="10" spans="1:5" ht="21" customHeight="1">
      <c r="A10" s="44"/>
      <c r="B10" s="45"/>
      <c r="C10" s="42"/>
      <c r="D10" s="42"/>
      <c r="E10" s="42"/>
    </row>
    <row r="11" spans="1:5">
      <c r="A11" s="178" t="s">
        <v>204</v>
      </c>
      <c r="B11" s="179"/>
      <c r="C11" s="48" t="s">
        <v>123</v>
      </c>
      <c r="D11" s="48" t="s">
        <v>123</v>
      </c>
      <c r="E11" s="42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workbookViewId="0">
      <selection sqref="A1:E1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5" style="40" customWidth="1"/>
    <col min="4" max="4" width="21.1640625" style="40" customWidth="1"/>
    <col min="5" max="5" width="17.1640625" style="40" customWidth="1"/>
    <col min="6" max="16384" width="9.33203125" style="40"/>
  </cols>
  <sheetData>
    <row r="1" spans="1:5" ht="24" customHeight="1">
      <c r="A1" s="181" t="s">
        <v>263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43"/>
      <c r="D2" s="43"/>
      <c r="E2" s="43"/>
    </row>
    <row r="4" spans="1:5" ht="20.25" customHeight="1">
      <c r="A4" s="180" t="s">
        <v>206</v>
      </c>
      <c r="B4" s="180"/>
      <c r="C4" s="47"/>
      <c r="D4" s="43"/>
      <c r="E4" s="43"/>
    </row>
    <row r="6" spans="1:5" ht="56.25" customHeight="1">
      <c r="A6" s="48" t="s">
        <v>194</v>
      </c>
      <c r="B6" s="35" t="s">
        <v>21</v>
      </c>
      <c r="C6" s="35" t="s">
        <v>244</v>
      </c>
      <c r="D6" s="35" t="s">
        <v>245</v>
      </c>
      <c r="E6" s="35" t="s">
        <v>246</v>
      </c>
    </row>
    <row r="7" spans="1:5">
      <c r="A7" s="41">
        <v>1</v>
      </c>
      <c r="B7" s="41">
        <v>2</v>
      </c>
      <c r="C7" s="41">
        <v>3</v>
      </c>
      <c r="D7" s="41">
        <v>4</v>
      </c>
      <c r="E7" s="41">
        <v>5</v>
      </c>
    </row>
    <row r="8" spans="1:5" ht="21" customHeight="1">
      <c r="A8" s="44">
        <v>1</v>
      </c>
      <c r="B8" s="45"/>
      <c r="C8" s="42"/>
      <c r="D8" s="42"/>
      <c r="E8" s="42"/>
    </row>
    <row r="9" spans="1:5" ht="21" customHeight="1">
      <c r="A9" s="44"/>
      <c r="B9" s="51"/>
      <c r="C9" s="42"/>
      <c r="D9" s="42"/>
      <c r="E9" s="42"/>
    </row>
    <row r="10" spans="1:5" ht="21" customHeight="1">
      <c r="A10" s="44"/>
      <c r="B10" s="45"/>
      <c r="C10" s="42"/>
      <c r="D10" s="42"/>
      <c r="E10" s="42"/>
    </row>
    <row r="11" spans="1:5">
      <c r="A11" s="178" t="s">
        <v>204</v>
      </c>
      <c r="B11" s="179"/>
      <c r="C11" s="48" t="s">
        <v>123</v>
      </c>
      <c r="D11" s="48" t="s">
        <v>123</v>
      </c>
      <c r="E11" s="42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115" zoomScaleNormal="115" zoomScaleSheetLayoutView="145" workbookViewId="0">
      <selection activeCell="H16" sqref="H16"/>
    </sheetView>
  </sheetViews>
  <sheetFormatPr defaultColWidth="9.33203125" defaultRowHeight="14.25"/>
  <cols>
    <col min="1" max="1" width="9.33203125" style="40"/>
    <col min="2" max="2" width="41.1640625" style="40" customWidth="1"/>
    <col min="3" max="6" width="20.1640625" style="40" customWidth="1"/>
    <col min="7" max="16384" width="9.33203125" style="40"/>
  </cols>
  <sheetData>
    <row r="1" spans="1:6" ht="24" customHeight="1">
      <c r="A1" s="181" t="s">
        <v>264</v>
      </c>
      <c r="B1" s="181"/>
      <c r="C1" s="181"/>
      <c r="D1" s="181"/>
      <c r="E1" s="181"/>
      <c r="F1" s="181"/>
    </row>
    <row r="2" spans="1:6" ht="20.25" customHeight="1">
      <c r="A2" s="180" t="s">
        <v>207</v>
      </c>
      <c r="B2" s="180"/>
      <c r="C2" s="114">
        <v>211</v>
      </c>
      <c r="D2" s="43"/>
      <c r="E2" s="43"/>
      <c r="F2" s="43"/>
    </row>
    <row r="4" spans="1:6" ht="20.25" customHeight="1">
      <c r="A4" s="180" t="s">
        <v>206</v>
      </c>
      <c r="B4" s="180"/>
      <c r="C4" s="47" t="s">
        <v>439</v>
      </c>
      <c r="D4" s="43"/>
      <c r="E4" s="43"/>
      <c r="F4" s="43"/>
    </row>
    <row r="6" spans="1:6" ht="20.25" customHeight="1">
      <c r="A6" s="182" t="s">
        <v>271</v>
      </c>
      <c r="B6" s="182"/>
      <c r="C6" s="182"/>
      <c r="D6" s="182"/>
      <c r="E6" s="182"/>
      <c r="F6" s="182"/>
    </row>
    <row r="7" spans="1:6" ht="56.25" customHeight="1">
      <c r="A7" s="112" t="s">
        <v>194</v>
      </c>
      <c r="B7" s="113" t="s">
        <v>208</v>
      </c>
      <c r="C7" s="113" t="s">
        <v>265</v>
      </c>
      <c r="D7" s="113" t="s">
        <v>266</v>
      </c>
      <c r="E7" s="113" t="s">
        <v>267</v>
      </c>
      <c r="F7" s="113" t="s">
        <v>213</v>
      </c>
    </row>
    <row r="8" spans="1:6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</row>
    <row r="9" spans="1:6" ht="21" customHeight="1">
      <c r="A9" s="44"/>
      <c r="B9" s="52" t="s">
        <v>268</v>
      </c>
      <c r="C9" s="142">
        <v>1</v>
      </c>
      <c r="D9" s="142">
        <v>12</v>
      </c>
      <c r="E9" s="116">
        <v>949.01</v>
      </c>
      <c r="F9" s="116">
        <f>SUM(C9*D9*E9)</f>
        <v>11388.119999999999</v>
      </c>
    </row>
    <row r="10" spans="1:6" ht="45.75" customHeight="1">
      <c r="A10" s="44"/>
      <c r="B10" s="52" t="s">
        <v>269</v>
      </c>
      <c r="C10" s="142">
        <v>1</v>
      </c>
      <c r="D10" s="142">
        <v>12</v>
      </c>
      <c r="E10" s="116">
        <v>166.66</v>
      </c>
      <c r="F10" s="116">
        <f t="shared" ref="F10" si="0">SUM(C10*D10*E10)</f>
        <v>1999.92</v>
      </c>
    </row>
    <row r="11" spans="1:6" ht="21" customHeight="1">
      <c r="A11" s="44"/>
      <c r="B11" s="52" t="s">
        <v>270</v>
      </c>
      <c r="C11" s="142"/>
      <c r="D11" s="142"/>
      <c r="E11" s="116"/>
      <c r="F11" s="116"/>
    </row>
    <row r="12" spans="1:6" ht="21" customHeight="1">
      <c r="A12" s="44"/>
      <c r="B12" s="52" t="s">
        <v>458</v>
      </c>
      <c r="C12" s="142"/>
      <c r="D12" s="142"/>
      <c r="E12" s="116"/>
      <c r="F12" s="116"/>
    </row>
    <row r="13" spans="1:6">
      <c r="A13" s="178" t="s">
        <v>204</v>
      </c>
      <c r="B13" s="179"/>
      <c r="C13" s="144" t="s">
        <v>123</v>
      </c>
      <c r="D13" s="144" t="s">
        <v>123</v>
      </c>
      <c r="E13" s="127" t="s">
        <v>123</v>
      </c>
      <c r="F13" s="116">
        <f>SUM(F9:F12)</f>
        <v>13388.039999999999</v>
      </c>
    </row>
  </sheetData>
  <mergeCells count="5">
    <mergeCell ref="A2:B2"/>
    <mergeCell ref="A4:B4"/>
    <mergeCell ref="A13:B13"/>
    <mergeCell ref="A1:F1"/>
    <mergeCell ref="A6:F6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15" zoomScaleNormal="115" zoomScaleSheetLayoutView="115" workbookViewId="0">
      <selection activeCell="G2" sqref="G2:G6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4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133" t="s">
        <v>1</v>
      </c>
    </row>
    <row r="3" spans="1:7" ht="24.95" customHeight="1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134"/>
    </row>
    <row r="4" spans="1:7" ht="10.5" customHeight="1">
      <c r="A4" s="3"/>
      <c r="B4" s="3"/>
      <c r="C4" s="3"/>
      <c r="D4" s="3"/>
      <c r="E4" s="3"/>
      <c r="F4" s="3"/>
      <c r="G4" s="4" t="s">
        <v>63</v>
      </c>
    </row>
    <row r="5" spans="1:7" ht="42" customHeight="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133" t="s">
        <v>537</v>
      </c>
    </row>
    <row r="6" spans="1:7" ht="14.45" customHeight="1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133" t="s">
        <v>538</v>
      </c>
    </row>
    <row r="7" spans="1:7" ht="14.45" customHeight="1">
      <c r="A7" s="3" t="s">
        <v>0</v>
      </c>
      <c r="B7" s="153" t="s">
        <v>2</v>
      </c>
      <c r="C7" s="153"/>
      <c r="D7" s="153"/>
      <c r="E7" s="153"/>
      <c r="F7" s="3" t="s">
        <v>0</v>
      </c>
      <c r="G7" s="3" t="s">
        <v>0</v>
      </c>
    </row>
    <row r="8" spans="1:7" ht="5.25" customHeight="1">
      <c r="A8" s="3" t="s">
        <v>0</v>
      </c>
      <c r="B8" s="153" t="s">
        <v>0</v>
      </c>
      <c r="C8" s="153"/>
      <c r="D8" s="153"/>
      <c r="E8" s="153"/>
      <c r="F8" s="3" t="s">
        <v>0</v>
      </c>
      <c r="G8" s="3" t="s">
        <v>0</v>
      </c>
    </row>
    <row r="9" spans="1:7" ht="14.45" customHeight="1">
      <c r="A9" s="3" t="s">
        <v>0</v>
      </c>
      <c r="B9" s="153" t="s">
        <v>401</v>
      </c>
      <c r="C9" s="153"/>
      <c r="D9" s="153"/>
      <c r="E9" s="153"/>
      <c r="F9" s="3" t="s">
        <v>0</v>
      </c>
      <c r="G9" s="3" t="s">
        <v>0</v>
      </c>
    </row>
    <row r="10" spans="1:7" ht="42" customHeight="1">
      <c r="A10" s="3" t="s">
        <v>0</v>
      </c>
      <c r="B10" s="153"/>
      <c r="C10" s="153"/>
      <c r="D10" s="153"/>
      <c r="E10" s="153"/>
      <c r="F10" s="3" t="s">
        <v>0</v>
      </c>
      <c r="G10" s="3" t="s">
        <v>0</v>
      </c>
    </row>
    <row r="11" spans="1:7" ht="12.75" customHeight="1">
      <c r="A11" s="3" t="s">
        <v>0</v>
      </c>
      <c r="B11" s="153" t="s">
        <v>64</v>
      </c>
      <c r="C11" s="153"/>
      <c r="D11" s="153"/>
      <c r="E11" s="153"/>
      <c r="F11" s="3" t="s">
        <v>0</v>
      </c>
      <c r="G11" s="3" t="s">
        <v>0</v>
      </c>
    </row>
    <row r="12" spans="1:7" ht="18.2" customHeight="1">
      <c r="A12" s="3" t="s">
        <v>0</v>
      </c>
      <c r="B12" s="154" t="s">
        <v>0</v>
      </c>
      <c r="C12" s="154"/>
      <c r="D12" s="154"/>
      <c r="E12" s="154"/>
      <c r="F12" s="3" t="s">
        <v>0</v>
      </c>
      <c r="G12" s="3" t="s">
        <v>0</v>
      </c>
    </row>
    <row r="13" spans="1:7" ht="12.75" customHeight="1">
      <c r="A13" s="3" t="s">
        <v>0</v>
      </c>
      <c r="B13" s="154" t="s">
        <v>532</v>
      </c>
      <c r="C13" s="154"/>
      <c r="D13" s="154"/>
      <c r="E13" s="154"/>
      <c r="F13" s="3" t="s">
        <v>0</v>
      </c>
      <c r="G13" s="3" t="s">
        <v>0</v>
      </c>
    </row>
    <row r="14" spans="1:7" ht="21.6" customHeight="1">
      <c r="A14" s="3" t="s">
        <v>0</v>
      </c>
      <c r="B14" s="154" t="s">
        <v>0</v>
      </c>
      <c r="C14" s="154"/>
      <c r="D14" s="154"/>
      <c r="E14" s="3" t="s">
        <v>0</v>
      </c>
      <c r="F14" s="3" t="s">
        <v>0</v>
      </c>
      <c r="G14" s="3" t="s">
        <v>0</v>
      </c>
    </row>
    <row r="15" spans="1:7" ht="28.9" customHeight="1">
      <c r="A15" s="3" t="s">
        <v>3</v>
      </c>
      <c r="B15" s="155" t="s">
        <v>401</v>
      </c>
      <c r="C15" s="155"/>
      <c r="D15" s="155"/>
      <c r="E15" s="155"/>
      <c r="F15" s="155"/>
      <c r="G15" s="155"/>
    </row>
    <row r="16" spans="1:7" ht="41.25" customHeight="1">
      <c r="A16" s="3" t="s">
        <v>66</v>
      </c>
      <c r="B16" s="156" t="s">
        <v>67</v>
      </c>
      <c r="C16" s="156"/>
      <c r="D16" s="156"/>
      <c r="E16" s="156"/>
      <c r="F16" s="156"/>
      <c r="G16" s="156"/>
    </row>
    <row r="17" spans="1:7" ht="21" customHeight="1">
      <c r="A17" s="3" t="s">
        <v>4</v>
      </c>
      <c r="B17" s="155" t="s">
        <v>402</v>
      </c>
      <c r="C17" s="155"/>
      <c r="D17" s="155"/>
      <c r="E17" s="155"/>
      <c r="F17" s="155"/>
      <c r="G17" s="155"/>
    </row>
    <row r="18" spans="1:7" ht="21.6" customHeight="1">
      <c r="A18" s="3"/>
      <c r="B18" s="157" t="s">
        <v>0</v>
      </c>
      <c r="C18" s="157"/>
      <c r="D18" s="157"/>
      <c r="E18" s="157"/>
      <c r="F18" s="157"/>
      <c r="G18" s="157"/>
    </row>
    <row r="19" spans="1:7" ht="28.9" customHeight="1">
      <c r="A19" s="3" t="s">
        <v>5</v>
      </c>
      <c r="B19" s="156" t="s">
        <v>65</v>
      </c>
      <c r="C19" s="156"/>
      <c r="D19" s="99">
        <v>3227004358</v>
      </c>
      <c r="E19" s="157" t="s">
        <v>6</v>
      </c>
      <c r="F19" s="157"/>
      <c r="G19" s="99">
        <v>325301001</v>
      </c>
    </row>
    <row r="20" spans="1:7" ht="21.6" customHeight="1">
      <c r="A20" s="3" t="s">
        <v>0</v>
      </c>
      <c r="B20" s="157" t="s">
        <v>0</v>
      </c>
      <c r="C20" s="157"/>
      <c r="D20" s="3" t="s">
        <v>0</v>
      </c>
      <c r="E20" s="157" t="s">
        <v>0</v>
      </c>
      <c r="F20" s="157"/>
      <c r="G20" s="3" t="s">
        <v>0</v>
      </c>
    </row>
    <row r="21" spans="1:7" ht="24" customHeight="1">
      <c r="A21" s="3" t="s">
        <v>7</v>
      </c>
      <c r="B21" s="156" t="s">
        <v>403</v>
      </c>
      <c r="C21" s="156"/>
      <c r="D21" s="156"/>
      <c r="E21" s="156"/>
      <c r="F21" s="156"/>
      <c r="G21" s="156"/>
    </row>
    <row r="22" spans="1:7" ht="21.6" customHeight="1">
      <c r="A22" s="3" t="s">
        <v>0</v>
      </c>
      <c r="B22" s="157" t="s">
        <v>0</v>
      </c>
      <c r="C22" s="157"/>
      <c r="D22" s="157"/>
      <c r="E22" s="157"/>
      <c r="F22" s="157"/>
      <c r="G22" s="157"/>
    </row>
    <row r="23" spans="1:7" ht="14.45" customHeight="1">
      <c r="A23" s="3" t="s">
        <v>8</v>
      </c>
      <c r="B23" s="5" t="s">
        <v>9</v>
      </c>
      <c r="C23" s="3" t="s">
        <v>0</v>
      </c>
      <c r="D23" s="3" t="s">
        <v>0</v>
      </c>
      <c r="E23" s="3" t="s">
        <v>10</v>
      </c>
      <c r="F23" s="5" t="s">
        <v>11</v>
      </c>
      <c r="G23" s="3" t="s">
        <v>0</v>
      </c>
    </row>
  </sheetData>
  <mergeCells count="17">
    <mergeCell ref="B22:G22"/>
    <mergeCell ref="B17:G17"/>
    <mergeCell ref="B18:G18"/>
    <mergeCell ref="B19:C19"/>
    <mergeCell ref="E19:F19"/>
    <mergeCell ref="B20:C20"/>
    <mergeCell ref="E20:F20"/>
    <mergeCell ref="B13:E13"/>
    <mergeCell ref="B14:D14"/>
    <mergeCell ref="B15:G15"/>
    <mergeCell ref="B16:G16"/>
    <mergeCell ref="B21:G21"/>
    <mergeCell ref="B7:E7"/>
    <mergeCell ref="B8:E8"/>
    <mergeCell ref="B11:E11"/>
    <mergeCell ref="B9:E10"/>
    <mergeCell ref="B12:E12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workbookViewId="0">
      <selection activeCell="D9" sqref="D9:E11"/>
    </sheetView>
  </sheetViews>
  <sheetFormatPr defaultColWidth="9.33203125" defaultRowHeight="14.25"/>
  <cols>
    <col min="1" max="1" width="9.33203125" style="40"/>
    <col min="2" max="2" width="41.1640625" style="40" customWidth="1"/>
    <col min="3" max="5" width="20.1640625" style="40" customWidth="1"/>
    <col min="6" max="16384" width="9.33203125" style="40"/>
  </cols>
  <sheetData>
    <row r="1" spans="1:5" ht="24" customHeight="1">
      <c r="A1" s="181" t="s">
        <v>264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114">
        <v>222</v>
      </c>
      <c r="D2" s="43"/>
      <c r="E2" s="43"/>
    </row>
    <row r="4" spans="1:5" ht="20.25" customHeight="1">
      <c r="A4" s="180" t="s">
        <v>206</v>
      </c>
      <c r="B4" s="180"/>
      <c r="C4" s="47" t="s">
        <v>439</v>
      </c>
      <c r="D4" s="43"/>
      <c r="E4" s="43"/>
    </row>
    <row r="6" spans="1:5" ht="20.25" customHeight="1">
      <c r="A6" s="182" t="s">
        <v>272</v>
      </c>
      <c r="B6" s="182"/>
      <c r="C6" s="182"/>
      <c r="D6" s="182"/>
      <c r="E6" s="182"/>
    </row>
    <row r="7" spans="1:5" ht="56.25" customHeight="1">
      <c r="A7" s="112" t="s">
        <v>194</v>
      </c>
      <c r="B7" s="113" t="s">
        <v>208</v>
      </c>
      <c r="C7" s="113" t="s">
        <v>275</v>
      </c>
      <c r="D7" s="113" t="s">
        <v>276</v>
      </c>
      <c r="E7" s="113" t="s">
        <v>277</v>
      </c>
    </row>
    <row r="8" spans="1: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34.5" customHeight="1">
      <c r="A9" s="44"/>
      <c r="B9" s="52" t="s">
        <v>273</v>
      </c>
      <c r="C9" s="115">
        <v>1</v>
      </c>
      <c r="D9" s="116">
        <v>24000</v>
      </c>
      <c r="E9" s="116">
        <v>24000</v>
      </c>
    </row>
    <row r="10" spans="1:5" ht="45.75" customHeight="1">
      <c r="A10" s="44"/>
      <c r="B10" s="52" t="s">
        <v>274</v>
      </c>
      <c r="C10" s="42"/>
      <c r="D10" s="116"/>
      <c r="E10" s="116"/>
    </row>
    <row r="11" spans="1:5" ht="21" customHeight="1">
      <c r="A11" s="44"/>
      <c r="B11" s="52" t="s">
        <v>69</v>
      </c>
      <c r="C11" s="42"/>
      <c r="D11" s="116"/>
      <c r="E11" s="116"/>
    </row>
    <row r="12" spans="1:5">
      <c r="A12" s="178" t="s">
        <v>204</v>
      </c>
      <c r="B12" s="179"/>
      <c r="C12" s="112" t="s">
        <v>123</v>
      </c>
      <c r="D12" s="112" t="s">
        <v>123</v>
      </c>
      <c r="E12" s="112" t="s">
        <v>123</v>
      </c>
    </row>
  </sheetData>
  <mergeCells count="5">
    <mergeCell ref="A1:E1"/>
    <mergeCell ref="A2:B2"/>
    <mergeCell ref="A4:B4"/>
    <mergeCell ref="A6:E6"/>
    <mergeCell ref="A12:B12"/>
  </mergeCells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workbookViewId="0">
      <selection activeCell="I14" sqref="I14"/>
    </sheetView>
  </sheetViews>
  <sheetFormatPr defaultColWidth="9.33203125" defaultRowHeight="14.25"/>
  <cols>
    <col min="1" max="1" width="9.33203125" style="40"/>
    <col min="2" max="2" width="41.1640625" style="40" customWidth="1"/>
    <col min="3" max="5" width="20.1640625" style="40" customWidth="1"/>
    <col min="6" max="6" width="19.33203125" style="40" customWidth="1"/>
    <col min="7" max="16384" width="9.33203125" style="40"/>
  </cols>
  <sheetData>
    <row r="1" spans="1:6" ht="24" customHeight="1">
      <c r="A1" s="181" t="s">
        <v>264</v>
      </c>
      <c r="B1" s="181"/>
      <c r="C1" s="181"/>
      <c r="D1" s="181"/>
      <c r="E1" s="181"/>
      <c r="F1" s="181"/>
    </row>
    <row r="2" spans="1:6" ht="20.25" customHeight="1">
      <c r="A2" s="180" t="s">
        <v>207</v>
      </c>
      <c r="B2" s="180"/>
      <c r="C2" s="145">
        <v>223</v>
      </c>
      <c r="D2" s="43"/>
      <c r="E2" s="43"/>
      <c r="F2" s="43"/>
    </row>
    <row r="4" spans="1:6" ht="20.25" customHeight="1">
      <c r="A4" s="180" t="s">
        <v>206</v>
      </c>
      <c r="B4" s="180"/>
      <c r="C4" s="47" t="s">
        <v>439</v>
      </c>
      <c r="D4" s="43"/>
      <c r="E4" s="43"/>
      <c r="F4" s="43"/>
    </row>
    <row r="6" spans="1:6" ht="20.25" customHeight="1">
      <c r="A6" s="182" t="s">
        <v>287</v>
      </c>
      <c r="B6" s="182"/>
      <c r="C6" s="182"/>
      <c r="D6" s="182"/>
      <c r="E6" s="182"/>
      <c r="F6" s="182"/>
    </row>
    <row r="7" spans="1:6" ht="56.25" customHeight="1">
      <c r="A7" s="112" t="s">
        <v>194</v>
      </c>
      <c r="B7" s="113" t="s">
        <v>21</v>
      </c>
      <c r="C7" s="113" t="s">
        <v>278</v>
      </c>
      <c r="D7" s="113" t="s">
        <v>279</v>
      </c>
      <c r="E7" s="113" t="s">
        <v>280</v>
      </c>
      <c r="F7" s="113" t="s">
        <v>281</v>
      </c>
    </row>
    <row r="8" spans="1:6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</row>
    <row r="9" spans="1:6" ht="22.5" customHeight="1">
      <c r="A9" s="49"/>
      <c r="B9" s="53" t="s">
        <v>282</v>
      </c>
      <c r="C9" s="119">
        <v>92728.88</v>
      </c>
      <c r="D9" s="119">
        <v>7.7</v>
      </c>
      <c r="E9" s="124">
        <v>1.05</v>
      </c>
      <c r="F9" s="119">
        <f>SUM(C9*D9*E9)</f>
        <v>749712.9948000001</v>
      </c>
    </row>
    <row r="10" spans="1:6" ht="21" customHeight="1">
      <c r="A10" s="44"/>
      <c r="B10" s="52" t="s">
        <v>69</v>
      </c>
      <c r="C10" s="120"/>
      <c r="D10" s="120"/>
      <c r="E10" s="42"/>
      <c r="F10" s="119"/>
    </row>
    <row r="11" spans="1:6" ht="21" customHeight="1">
      <c r="A11" s="44"/>
      <c r="B11" s="53" t="s">
        <v>283</v>
      </c>
      <c r="C11" s="119">
        <v>733.99159999999995</v>
      </c>
      <c r="D11" s="119">
        <v>2306.1999999999998</v>
      </c>
      <c r="E11" s="124">
        <v>1.05</v>
      </c>
      <c r="F11" s="119">
        <f t="shared" ref="F11" si="0">SUM(C11*D11*E11)</f>
        <v>1777367.9993159997</v>
      </c>
    </row>
    <row r="12" spans="1:6" ht="21" customHeight="1">
      <c r="A12" s="44"/>
      <c r="B12" s="52" t="s">
        <v>69</v>
      </c>
      <c r="C12" s="120"/>
      <c r="D12" s="120"/>
      <c r="E12" s="42"/>
      <c r="F12" s="119"/>
    </row>
    <row r="13" spans="1:6" ht="21" customHeight="1">
      <c r="A13" s="44"/>
      <c r="B13" s="53" t="s">
        <v>284</v>
      </c>
      <c r="C13" s="119"/>
      <c r="D13" s="119"/>
      <c r="E13" s="124"/>
      <c r="F13" s="119"/>
    </row>
    <row r="14" spans="1:6" ht="21" customHeight="1">
      <c r="A14" s="44"/>
      <c r="B14" s="52" t="s">
        <v>69</v>
      </c>
      <c r="C14" s="120"/>
      <c r="D14" s="120"/>
      <c r="E14" s="42"/>
      <c r="F14" s="120"/>
    </row>
    <row r="15" spans="1:6" ht="21" customHeight="1">
      <c r="A15" s="44"/>
      <c r="B15" s="53" t="s">
        <v>285</v>
      </c>
      <c r="C15" s="119">
        <v>1800</v>
      </c>
      <c r="D15" s="119">
        <v>25.57</v>
      </c>
      <c r="E15" s="124">
        <v>1.05</v>
      </c>
      <c r="F15" s="119">
        <f t="shared" ref="F15" si="1">SUM(C15*D15*E15)</f>
        <v>48327.3</v>
      </c>
    </row>
    <row r="16" spans="1:6" ht="21" customHeight="1">
      <c r="A16" s="44"/>
      <c r="B16" s="52" t="s">
        <v>69</v>
      </c>
      <c r="C16" s="120"/>
      <c r="D16" s="120"/>
      <c r="E16" s="42"/>
      <c r="F16" s="120"/>
    </row>
    <row r="17" spans="1:6" ht="21" customHeight="1">
      <c r="A17" s="44"/>
      <c r="B17" s="53" t="s">
        <v>286</v>
      </c>
      <c r="C17" s="119">
        <v>1800</v>
      </c>
      <c r="D17" s="119">
        <v>25.12</v>
      </c>
      <c r="E17" s="124">
        <v>1.05</v>
      </c>
      <c r="F17" s="119">
        <f t="shared" ref="F17" si="2">SUM(C17*D17*E17)</f>
        <v>47476.800000000003</v>
      </c>
    </row>
    <row r="18" spans="1:6" ht="21" customHeight="1">
      <c r="A18" s="44"/>
      <c r="B18" s="52" t="s">
        <v>69</v>
      </c>
      <c r="C18" s="120"/>
      <c r="D18" s="120"/>
      <c r="E18" s="42"/>
      <c r="F18" s="117"/>
    </row>
    <row r="19" spans="1:6">
      <c r="A19" s="178" t="s">
        <v>204</v>
      </c>
      <c r="B19" s="179"/>
      <c r="C19" s="125" t="s">
        <v>123</v>
      </c>
      <c r="D19" s="125" t="s">
        <v>123</v>
      </c>
      <c r="E19" s="112" t="s">
        <v>123</v>
      </c>
      <c r="F19" s="125">
        <f>SUM(F17+F15+F13+F11+F9)</f>
        <v>2622885.094116</v>
      </c>
    </row>
  </sheetData>
  <mergeCells count="5">
    <mergeCell ref="A2:B2"/>
    <mergeCell ref="A4:B4"/>
    <mergeCell ref="A19:B19"/>
    <mergeCell ref="A1:F1"/>
    <mergeCell ref="A6:F6"/>
  </mergeCells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workbookViewId="0">
      <selection sqref="A1:E1"/>
    </sheetView>
  </sheetViews>
  <sheetFormatPr defaultColWidth="9.33203125" defaultRowHeight="14.25"/>
  <cols>
    <col min="1" max="1" width="9.33203125" style="40"/>
    <col min="2" max="2" width="41.1640625" style="40" customWidth="1"/>
    <col min="3" max="5" width="20.1640625" style="40" customWidth="1"/>
    <col min="6" max="16384" width="9.33203125" style="40"/>
  </cols>
  <sheetData>
    <row r="1" spans="1:5" ht="24" customHeight="1">
      <c r="A1" s="181" t="s">
        <v>264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43"/>
      <c r="D2" s="43"/>
      <c r="E2" s="43"/>
    </row>
    <row r="4" spans="1:5" ht="20.25" customHeight="1">
      <c r="A4" s="180" t="s">
        <v>206</v>
      </c>
      <c r="B4" s="180"/>
      <c r="C4" s="47"/>
      <c r="D4" s="43"/>
      <c r="E4" s="43"/>
    </row>
    <row r="6" spans="1:5" ht="20.25" customHeight="1">
      <c r="A6" s="182" t="s">
        <v>304</v>
      </c>
      <c r="B6" s="182"/>
      <c r="C6" s="182"/>
      <c r="D6" s="182"/>
      <c r="E6" s="182"/>
    </row>
    <row r="7" spans="1:5" ht="56.25" customHeight="1">
      <c r="A7" s="48" t="s">
        <v>194</v>
      </c>
      <c r="B7" s="35" t="s">
        <v>21</v>
      </c>
      <c r="C7" s="35" t="s">
        <v>288</v>
      </c>
      <c r="D7" s="35" t="s">
        <v>289</v>
      </c>
      <c r="E7" s="35" t="s">
        <v>290</v>
      </c>
    </row>
    <row r="8" spans="1: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24.75" customHeight="1">
      <c r="A9" s="44"/>
      <c r="B9" s="52" t="s">
        <v>291</v>
      </c>
      <c r="C9" s="48" t="s">
        <v>123</v>
      </c>
      <c r="D9" s="48" t="s">
        <v>123</v>
      </c>
      <c r="E9" s="42"/>
    </row>
    <row r="10" spans="1:5" ht="20.25" customHeight="1">
      <c r="A10" s="44"/>
      <c r="B10" s="52" t="s">
        <v>69</v>
      </c>
      <c r="C10" s="42"/>
      <c r="D10" s="42"/>
      <c r="E10" s="42"/>
    </row>
    <row r="11" spans="1:5" ht="20.25" customHeight="1">
      <c r="A11" s="44"/>
      <c r="B11" s="52" t="s">
        <v>292</v>
      </c>
      <c r="C11" s="48" t="s">
        <v>123</v>
      </c>
      <c r="D11" s="48" t="s">
        <v>123</v>
      </c>
      <c r="E11" s="42"/>
    </row>
    <row r="12" spans="1:5" ht="21" customHeight="1">
      <c r="A12" s="44"/>
      <c r="B12" s="52" t="s">
        <v>69</v>
      </c>
      <c r="C12" s="42"/>
      <c r="D12" s="42"/>
      <c r="E12" s="42"/>
    </row>
    <row r="13" spans="1:5">
      <c r="A13" s="178" t="s">
        <v>204</v>
      </c>
      <c r="B13" s="179"/>
      <c r="C13" s="48" t="s">
        <v>123</v>
      </c>
      <c r="D13" s="48" t="s">
        <v>123</v>
      </c>
      <c r="E13" s="48"/>
    </row>
  </sheetData>
  <mergeCells count="5">
    <mergeCell ref="A1:E1"/>
    <mergeCell ref="A2:B2"/>
    <mergeCell ref="A4:B4"/>
    <mergeCell ref="A6:E6"/>
    <mergeCell ref="A13:B13"/>
  </mergeCells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opLeftCell="A4" zoomScale="115" zoomScaleNormal="115" workbookViewId="0">
      <selection activeCell="H13" sqref="H13"/>
    </sheetView>
  </sheetViews>
  <sheetFormatPr defaultColWidth="9.33203125" defaultRowHeight="14.25"/>
  <cols>
    <col min="1" max="1" width="9.33203125" style="40"/>
    <col min="2" max="2" width="41.1640625" style="40" customWidth="1"/>
    <col min="3" max="5" width="20.1640625" style="40" customWidth="1"/>
    <col min="6" max="16384" width="9.33203125" style="40"/>
  </cols>
  <sheetData>
    <row r="1" spans="1:5" ht="24" customHeight="1">
      <c r="A1" s="181" t="s">
        <v>264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114">
        <v>225</v>
      </c>
      <c r="D2" s="43"/>
      <c r="E2" s="43"/>
    </row>
    <row r="4" spans="1:5" ht="20.25" customHeight="1">
      <c r="A4" s="180" t="s">
        <v>206</v>
      </c>
      <c r="B4" s="180"/>
      <c r="C4" s="47" t="s">
        <v>439</v>
      </c>
      <c r="D4" s="43"/>
      <c r="E4" s="43"/>
    </row>
    <row r="6" spans="1:5" ht="20.25" customHeight="1">
      <c r="A6" s="182" t="s">
        <v>305</v>
      </c>
      <c r="B6" s="182"/>
      <c r="C6" s="182"/>
      <c r="D6" s="182"/>
      <c r="E6" s="182"/>
    </row>
    <row r="7" spans="1:5" ht="56.25" customHeight="1">
      <c r="A7" s="112" t="s">
        <v>194</v>
      </c>
      <c r="B7" s="113" t="s">
        <v>208</v>
      </c>
      <c r="C7" s="113" t="s">
        <v>293</v>
      </c>
      <c r="D7" s="113" t="s">
        <v>294</v>
      </c>
      <c r="E7" s="113" t="s">
        <v>295</v>
      </c>
    </row>
    <row r="8" spans="1: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32.25" customHeight="1">
      <c r="A9" s="54" t="s">
        <v>32</v>
      </c>
      <c r="B9" s="52" t="s">
        <v>296</v>
      </c>
      <c r="C9" s="130" t="s">
        <v>123</v>
      </c>
      <c r="D9" s="130" t="s">
        <v>123</v>
      </c>
      <c r="E9" s="146">
        <f>SUM(E10+E11+E12+E13+E14+E15+E16+E17)</f>
        <v>50334</v>
      </c>
    </row>
    <row r="10" spans="1:5" ht="20.25" customHeight="1">
      <c r="A10" s="52"/>
      <c r="B10" s="45" t="s">
        <v>459</v>
      </c>
      <c r="C10" s="54" t="s">
        <v>32</v>
      </c>
      <c r="D10" s="54" t="s">
        <v>478</v>
      </c>
      <c r="E10" s="140" t="s">
        <v>479</v>
      </c>
    </row>
    <row r="11" spans="1:5" ht="32.25" customHeight="1">
      <c r="A11" s="52"/>
      <c r="B11" s="45" t="s">
        <v>460</v>
      </c>
      <c r="C11" s="54"/>
      <c r="D11" s="54"/>
      <c r="E11" s="140"/>
    </row>
    <row r="12" spans="1:5" ht="33.75" customHeight="1">
      <c r="A12" s="52"/>
      <c r="B12" s="45" t="s">
        <v>297</v>
      </c>
      <c r="C12" s="54" t="s">
        <v>32</v>
      </c>
      <c r="D12" s="54" t="s">
        <v>166</v>
      </c>
      <c r="E12" s="140" t="s">
        <v>480</v>
      </c>
    </row>
    <row r="13" spans="1:5" ht="20.25" customHeight="1">
      <c r="A13" s="54"/>
      <c r="B13" s="52" t="s">
        <v>464</v>
      </c>
      <c r="C13" s="130"/>
      <c r="D13" s="126">
        <v>12</v>
      </c>
      <c r="E13" s="148" t="s">
        <v>481</v>
      </c>
    </row>
    <row r="14" spans="1:5" ht="27" customHeight="1">
      <c r="A14" s="54"/>
      <c r="B14" s="52" t="s">
        <v>465</v>
      </c>
      <c r="C14" s="130"/>
      <c r="D14" s="126">
        <v>7</v>
      </c>
      <c r="E14" s="148" t="s">
        <v>482</v>
      </c>
    </row>
    <row r="15" spans="1:5" ht="21" customHeight="1">
      <c r="A15" s="54"/>
      <c r="B15" s="45" t="s">
        <v>467</v>
      </c>
      <c r="C15" s="130"/>
      <c r="D15" s="126">
        <v>1</v>
      </c>
      <c r="E15" s="148" t="s">
        <v>468</v>
      </c>
    </row>
    <row r="16" spans="1:5" ht="47.25" customHeight="1">
      <c r="A16" s="52"/>
      <c r="B16" s="45" t="s">
        <v>298</v>
      </c>
      <c r="C16" s="54"/>
      <c r="D16" s="54"/>
      <c r="E16" s="140"/>
    </row>
    <row r="17" spans="1:5" ht="20.25" customHeight="1">
      <c r="A17" s="52"/>
      <c r="B17" s="45" t="s">
        <v>461</v>
      </c>
      <c r="C17" s="54" t="s">
        <v>32</v>
      </c>
      <c r="D17" s="54" t="s">
        <v>462</v>
      </c>
      <c r="E17" s="140" t="s">
        <v>463</v>
      </c>
    </row>
    <row r="18" spans="1:5" ht="30" customHeight="1">
      <c r="A18" s="54" t="s">
        <v>33</v>
      </c>
      <c r="B18" s="45" t="s">
        <v>299</v>
      </c>
      <c r="C18" s="130" t="s">
        <v>123</v>
      </c>
      <c r="D18" s="130" t="s">
        <v>123</v>
      </c>
      <c r="E18" s="146">
        <f>SUM(E19+E20+E21)</f>
        <v>0</v>
      </c>
    </row>
    <row r="19" spans="1:5" ht="20.25" customHeight="1">
      <c r="A19" s="54"/>
      <c r="B19" s="52"/>
      <c r="C19" s="130"/>
      <c r="D19" s="126"/>
      <c r="E19" s="148"/>
    </row>
    <row r="20" spans="1:5" ht="27" customHeight="1">
      <c r="A20" s="54"/>
      <c r="B20" s="52"/>
      <c r="C20" s="130"/>
      <c r="D20" s="126"/>
      <c r="E20" s="148"/>
    </row>
    <row r="21" spans="1:5" ht="21" customHeight="1">
      <c r="A21" s="54"/>
      <c r="B21" s="45"/>
      <c r="C21" s="130"/>
      <c r="D21" s="126"/>
      <c r="E21" s="148"/>
    </row>
    <row r="22" spans="1:5" ht="32.25" customHeight="1">
      <c r="A22" s="54"/>
      <c r="B22" s="45"/>
      <c r="C22" s="130"/>
      <c r="D22" s="130"/>
      <c r="E22" s="148"/>
    </row>
    <row r="23" spans="1:5" ht="21" customHeight="1">
      <c r="A23" s="54"/>
      <c r="B23" s="45"/>
      <c r="C23" s="130"/>
      <c r="D23" s="130"/>
      <c r="E23" s="148"/>
    </row>
    <row r="24" spans="1:5">
      <c r="A24" s="52"/>
      <c r="B24" s="45" t="s">
        <v>69</v>
      </c>
      <c r="C24" s="54"/>
      <c r="D24" s="54"/>
      <c r="E24" s="140"/>
    </row>
    <row r="25" spans="1:5" ht="28.5">
      <c r="A25" s="54" t="s">
        <v>34</v>
      </c>
      <c r="B25" s="52" t="s">
        <v>300</v>
      </c>
      <c r="C25" s="130" t="s">
        <v>123</v>
      </c>
      <c r="D25" s="130" t="s">
        <v>123</v>
      </c>
      <c r="E25" s="147">
        <f>SUM(E26+E27+E28+E29+E30)</f>
        <v>1492709</v>
      </c>
    </row>
    <row r="26" spans="1:5">
      <c r="A26" s="54"/>
      <c r="B26" s="52" t="s">
        <v>469</v>
      </c>
      <c r="C26" s="130"/>
      <c r="D26" s="130"/>
      <c r="E26" s="140" t="s">
        <v>470</v>
      </c>
    </row>
    <row r="27" spans="1:5">
      <c r="A27" s="54"/>
      <c r="B27" s="52" t="s">
        <v>485</v>
      </c>
      <c r="C27" s="130"/>
      <c r="D27" s="130"/>
      <c r="E27" s="140" t="s">
        <v>486</v>
      </c>
    </row>
    <row r="28" spans="1:5">
      <c r="A28" s="54"/>
      <c r="B28" s="52" t="s">
        <v>471</v>
      </c>
      <c r="C28" s="130"/>
      <c r="D28" s="130"/>
      <c r="E28" s="140" t="s">
        <v>487</v>
      </c>
    </row>
    <row r="29" spans="1:5">
      <c r="A29" s="54"/>
      <c r="B29" s="52" t="s">
        <v>483</v>
      </c>
      <c r="C29" s="130"/>
      <c r="D29" s="130"/>
      <c r="E29" s="140" t="s">
        <v>484</v>
      </c>
    </row>
    <row r="30" spans="1:5">
      <c r="A30" s="54"/>
      <c r="B30" s="45" t="s">
        <v>472</v>
      </c>
      <c r="C30" s="54"/>
      <c r="D30" s="54"/>
      <c r="E30" s="140" t="s">
        <v>473</v>
      </c>
    </row>
    <row r="31" spans="1:5" ht="28.5">
      <c r="A31" s="54" t="s">
        <v>35</v>
      </c>
      <c r="B31" s="52" t="s">
        <v>301</v>
      </c>
      <c r="C31" s="130" t="s">
        <v>123</v>
      </c>
      <c r="D31" s="130" t="s">
        <v>123</v>
      </c>
      <c r="E31" s="146">
        <f>SUM(E32+E33+E34)</f>
        <v>45178</v>
      </c>
    </row>
    <row r="32" spans="1:5" ht="28.5">
      <c r="A32" s="54"/>
      <c r="B32" s="52" t="s">
        <v>474</v>
      </c>
      <c r="C32" s="130"/>
      <c r="D32" s="126">
        <v>12</v>
      </c>
      <c r="E32" s="148" t="s">
        <v>466</v>
      </c>
    </row>
    <row r="33" spans="1:5" ht="28.5">
      <c r="A33" s="54"/>
      <c r="B33" s="52" t="s">
        <v>475</v>
      </c>
      <c r="C33" s="130"/>
      <c r="D33" s="126">
        <v>12</v>
      </c>
      <c r="E33" s="148" t="s">
        <v>476</v>
      </c>
    </row>
    <row r="34" spans="1:5">
      <c r="A34" s="54"/>
      <c r="B34" s="45" t="s">
        <v>477</v>
      </c>
      <c r="C34" s="54"/>
      <c r="D34" s="54"/>
      <c r="E34" s="140" t="s">
        <v>488</v>
      </c>
    </row>
    <row r="35" spans="1:5">
      <c r="A35" s="178" t="s">
        <v>204</v>
      </c>
      <c r="B35" s="179"/>
      <c r="C35" s="130" t="s">
        <v>123</v>
      </c>
      <c r="D35" s="130" t="s">
        <v>123</v>
      </c>
      <c r="E35" s="125">
        <f>SUM(E31+E25+E18+E9)</f>
        <v>1588221</v>
      </c>
    </row>
  </sheetData>
  <mergeCells count="5">
    <mergeCell ref="A35:B35"/>
    <mergeCell ref="A1:E1"/>
    <mergeCell ref="A2:B2"/>
    <mergeCell ref="A4:B4"/>
    <mergeCell ref="A6:E6"/>
  </mergeCells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115" zoomScaleNormal="115" workbookViewId="0">
      <selection activeCell="G17" sqref="G17"/>
    </sheetView>
  </sheetViews>
  <sheetFormatPr defaultColWidth="9.33203125" defaultRowHeight="14.25"/>
  <cols>
    <col min="1" max="1" width="9.33203125" style="40"/>
    <col min="2" max="2" width="41.1640625" style="40" customWidth="1"/>
    <col min="3" max="4" width="20.1640625" style="40" customWidth="1"/>
    <col min="5" max="16384" width="9.33203125" style="40"/>
  </cols>
  <sheetData>
    <row r="1" spans="1:4" ht="24" customHeight="1">
      <c r="A1" s="181" t="s">
        <v>264</v>
      </c>
      <c r="B1" s="181"/>
      <c r="C1" s="181"/>
      <c r="D1" s="181"/>
    </row>
    <row r="2" spans="1:4" ht="20.25" customHeight="1">
      <c r="A2" s="180" t="s">
        <v>207</v>
      </c>
      <c r="B2" s="180"/>
      <c r="C2" s="114">
        <v>226</v>
      </c>
      <c r="D2" s="43"/>
    </row>
    <row r="4" spans="1:4" ht="20.25" customHeight="1">
      <c r="A4" s="180" t="s">
        <v>206</v>
      </c>
      <c r="B4" s="180"/>
      <c r="C4" s="47" t="s">
        <v>439</v>
      </c>
      <c r="D4" s="43" t="s">
        <v>527</v>
      </c>
    </row>
    <row r="6" spans="1:4" ht="20.25" customHeight="1">
      <c r="A6" s="182" t="s">
        <v>306</v>
      </c>
      <c r="B6" s="182"/>
      <c r="C6" s="182"/>
      <c r="D6" s="182"/>
    </row>
    <row r="7" spans="1:4" ht="56.25" customHeight="1">
      <c r="A7" s="112" t="s">
        <v>194</v>
      </c>
      <c r="B7" s="113" t="s">
        <v>208</v>
      </c>
      <c r="C7" s="113" t="s">
        <v>302</v>
      </c>
      <c r="D7" s="113" t="s">
        <v>303</v>
      </c>
    </row>
    <row r="8" spans="1:4">
      <c r="A8" s="41">
        <v>1</v>
      </c>
      <c r="B8" s="41">
        <v>2</v>
      </c>
      <c r="C8" s="41">
        <v>3</v>
      </c>
      <c r="D8" s="41">
        <v>4</v>
      </c>
    </row>
    <row r="9" spans="1:4" ht="20.25" customHeight="1">
      <c r="A9" s="54"/>
      <c r="B9" s="52" t="s">
        <v>489</v>
      </c>
      <c r="C9" s="144">
        <v>1</v>
      </c>
      <c r="D9" s="125">
        <v>1680</v>
      </c>
    </row>
    <row r="10" spans="1:4" ht="20.25" customHeight="1">
      <c r="A10" s="52"/>
      <c r="B10" s="45" t="s">
        <v>490</v>
      </c>
      <c r="C10" s="140" t="s">
        <v>35</v>
      </c>
      <c r="D10" s="140" t="s">
        <v>502</v>
      </c>
    </row>
    <row r="11" spans="1:4" ht="20.25" customHeight="1">
      <c r="A11" s="52"/>
      <c r="B11" s="45" t="s">
        <v>491</v>
      </c>
      <c r="C11" s="140" t="s">
        <v>39</v>
      </c>
      <c r="D11" s="140" t="s">
        <v>503</v>
      </c>
    </row>
    <row r="12" spans="1:4" ht="20.25" customHeight="1">
      <c r="A12" s="128"/>
      <c r="B12" s="45" t="s">
        <v>504</v>
      </c>
      <c r="C12" s="140"/>
      <c r="D12" s="140" t="s">
        <v>505</v>
      </c>
    </row>
    <row r="13" spans="1:4" ht="28.5">
      <c r="A13" s="128"/>
      <c r="B13" s="45" t="s">
        <v>492</v>
      </c>
      <c r="C13" s="140" t="s">
        <v>32</v>
      </c>
      <c r="D13" s="140" t="s">
        <v>493</v>
      </c>
    </row>
    <row r="14" spans="1:4" ht="28.5">
      <c r="A14" s="52"/>
      <c r="B14" s="129" t="s">
        <v>494</v>
      </c>
      <c r="C14" s="140" t="s">
        <v>32</v>
      </c>
      <c r="D14" s="140" t="s">
        <v>506</v>
      </c>
    </row>
    <row r="15" spans="1:4">
      <c r="A15" s="52"/>
      <c r="B15" s="129" t="s">
        <v>495</v>
      </c>
      <c r="C15" s="140" t="s">
        <v>32</v>
      </c>
      <c r="D15" s="140" t="s">
        <v>507</v>
      </c>
    </row>
    <row r="16" spans="1:4">
      <c r="A16" s="52"/>
      <c r="B16" s="129" t="s">
        <v>496</v>
      </c>
      <c r="C16" s="140" t="s">
        <v>32</v>
      </c>
      <c r="D16" s="140" t="s">
        <v>508</v>
      </c>
    </row>
    <row r="17" spans="1:4">
      <c r="A17" s="52"/>
      <c r="B17" s="129" t="s">
        <v>528</v>
      </c>
      <c r="C17" s="140" t="s">
        <v>32</v>
      </c>
      <c r="D17" s="140" t="s">
        <v>529</v>
      </c>
    </row>
    <row r="18" spans="1:4">
      <c r="A18" s="52"/>
      <c r="B18" s="129" t="s">
        <v>511</v>
      </c>
      <c r="C18" s="140" t="s">
        <v>32</v>
      </c>
      <c r="D18" s="140" t="s">
        <v>512</v>
      </c>
    </row>
    <row r="19" spans="1:4">
      <c r="A19" s="52"/>
      <c r="B19" s="129" t="s">
        <v>497</v>
      </c>
      <c r="C19" s="140" t="s">
        <v>32</v>
      </c>
      <c r="D19" s="140" t="s">
        <v>498</v>
      </c>
    </row>
    <row r="20" spans="1:4">
      <c r="A20" s="52"/>
      <c r="B20" s="129" t="s">
        <v>499</v>
      </c>
      <c r="C20" s="140" t="s">
        <v>32</v>
      </c>
      <c r="D20" s="140" t="s">
        <v>509</v>
      </c>
    </row>
    <row r="21" spans="1:4">
      <c r="A21" s="52"/>
      <c r="B21" s="129" t="s">
        <v>500</v>
      </c>
      <c r="C21" s="140" t="s">
        <v>32</v>
      </c>
      <c r="D21" s="140" t="s">
        <v>510</v>
      </c>
    </row>
    <row r="22" spans="1:4">
      <c r="A22" s="52"/>
      <c r="B22" s="129" t="s">
        <v>501</v>
      </c>
      <c r="C22" s="140" t="s">
        <v>32</v>
      </c>
      <c r="D22" s="140" t="s">
        <v>513</v>
      </c>
    </row>
    <row r="23" spans="1:4" ht="28.5">
      <c r="A23" s="52"/>
      <c r="B23" s="129" t="s">
        <v>514</v>
      </c>
      <c r="C23" s="140" t="s">
        <v>32</v>
      </c>
      <c r="D23" s="140" t="s">
        <v>515</v>
      </c>
    </row>
    <row r="24" spans="1:4">
      <c r="A24" s="52"/>
      <c r="B24" s="129"/>
      <c r="C24" s="140"/>
      <c r="D24" s="140"/>
    </row>
    <row r="25" spans="1:4">
      <c r="A25" s="178" t="s">
        <v>204</v>
      </c>
      <c r="B25" s="179"/>
      <c r="C25" s="125" t="s">
        <v>123</v>
      </c>
      <c r="D25" s="125">
        <v>5447823</v>
      </c>
    </row>
  </sheetData>
  <mergeCells count="5">
    <mergeCell ref="A25:B25"/>
    <mergeCell ref="A1:D1"/>
    <mergeCell ref="A2:B2"/>
    <mergeCell ref="A4:B4"/>
    <mergeCell ref="A6:D6"/>
  </mergeCell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workbookViewId="0">
      <selection sqref="A1:E1"/>
    </sheetView>
  </sheetViews>
  <sheetFormatPr defaultColWidth="9.33203125" defaultRowHeight="14.25"/>
  <cols>
    <col min="1" max="1" width="9.33203125" style="40"/>
    <col min="2" max="2" width="41.1640625" style="40" customWidth="1"/>
    <col min="3" max="5" width="20.1640625" style="40" customWidth="1"/>
    <col min="6" max="16384" width="9.33203125" style="40"/>
  </cols>
  <sheetData>
    <row r="1" spans="1:5" ht="24" customHeight="1">
      <c r="A1" s="181" t="s">
        <v>264</v>
      </c>
      <c r="B1" s="181"/>
      <c r="C1" s="181"/>
      <c r="D1" s="181"/>
      <c r="E1" s="181"/>
    </row>
    <row r="2" spans="1:5" ht="20.25" customHeight="1">
      <c r="A2" s="180" t="s">
        <v>207</v>
      </c>
      <c r="B2" s="180"/>
      <c r="C2" s="43"/>
      <c r="D2" s="43"/>
      <c r="E2" s="43"/>
    </row>
    <row r="4" spans="1:5" ht="20.25" customHeight="1">
      <c r="A4" s="180" t="s">
        <v>206</v>
      </c>
      <c r="B4" s="180"/>
      <c r="C4" s="47"/>
      <c r="D4" s="43"/>
      <c r="E4" s="43"/>
    </row>
    <row r="6" spans="1:5" ht="20.25" customHeight="1">
      <c r="A6" s="182" t="s">
        <v>308</v>
      </c>
      <c r="B6" s="182"/>
      <c r="C6" s="182"/>
      <c r="D6" s="182"/>
      <c r="E6" s="182"/>
    </row>
    <row r="7" spans="1:5" ht="56.25" customHeight="1">
      <c r="A7" s="48" t="s">
        <v>194</v>
      </c>
      <c r="B7" s="35" t="s">
        <v>208</v>
      </c>
      <c r="C7" s="35" t="s">
        <v>288</v>
      </c>
      <c r="D7" s="35" t="s">
        <v>307</v>
      </c>
      <c r="E7" s="35" t="s">
        <v>277</v>
      </c>
    </row>
    <row r="8" spans="1: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20.25" customHeight="1">
      <c r="A9" s="54"/>
      <c r="B9" s="52" t="s">
        <v>69</v>
      </c>
      <c r="C9" s="48"/>
      <c r="D9" s="48"/>
      <c r="E9" s="48"/>
    </row>
    <row r="10" spans="1:5" ht="20.25" customHeight="1">
      <c r="A10" s="52"/>
      <c r="B10" s="45"/>
      <c r="C10" s="52"/>
      <c r="D10" s="52"/>
      <c r="E10" s="52"/>
    </row>
    <row r="11" spans="1:5" ht="20.25" customHeight="1">
      <c r="A11" s="52"/>
      <c r="B11" s="45"/>
      <c r="C11" s="52"/>
      <c r="D11" s="52"/>
      <c r="E11" s="52"/>
    </row>
    <row r="12" spans="1:5">
      <c r="A12" s="178" t="s">
        <v>204</v>
      </c>
      <c r="B12" s="179"/>
      <c r="C12" s="48" t="s">
        <v>123</v>
      </c>
      <c r="D12" s="48" t="s">
        <v>123</v>
      </c>
      <c r="E12" s="48"/>
    </row>
  </sheetData>
  <mergeCells count="5">
    <mergeCell ref="A2:B2"/>
    <mergeCell ref="A4:B4"/>
    <mergeCell ref="A12:B12"/>
    <mergeCell ref="A1:E1"/>
    <mergeCell ref="A6:E6"/>
  </mergeCells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="115" zoomScaleNormal="115" workbookViewId="0">
      <selection activeCell="F9" sqref="F9:F18"/>
    </sheetView>
  </sheetViews>
  <sheetFormatPr defaultColWidth="9.33203125" defaultRowHeight="14.25"/>
  <cols>
    <col min="1" max="1" width="9.33203125" style="40"/>
    <col min="2" max="2" width="41.1640625" style="40" customWidth="1"/>
    <col min="3" max="3" width="21.1640625" style="40" customWidth="1"/>
    <col min="4" max="6" width="20.1640625" style="40" customWidth="1"/>
    <col min="7" max="16384" width="9.33203125" style="40"/>
  </cols>
  <sheetData>
    <row r="1" spans="1:6" ht="24" customHeight="1">
      <c r="A1" s="181" t="s">
        <v>264</v>
      </c>
      <c r="B1" s="181"/>
      <c r="C1" s="181"/>
      <c r="D1" s="181"/>
      <c r="E1" s="181"/>
      <c r="F1" s="181"/>
    </row>
    <row r="2" spans="1:6" ht="20.25" customHeight="1">
      <c r="A2" s="180" t="s">
        <v>207</v>
      </c>
      <c r="B2" s="180"/>
      <c r="C2" s="55" t="s">
        <v>516</v>
      </c>
      <c r="D2" s="43"/>
      <c r="E2" s="43"/>
      <c r="F2" s="43"/>
    </row>
    <row r="4" spans="1:6" ht="20.25" customHeight="1">
      <c r="A4" s="180" t="s">
        <v>206</v>
      </c>
      <c r="B4" s="180"/>
      <c r="C4" s="47" t="s">
        <v>439</v>
      </c>
      <c r="D4" s="43" t="s">
        <v>527</v>
      </c>
      <c r="F4" s="43"/>
    </row>
    <row r="6" spans="1:6" ht="20.25" customHeight="1">
      <c r="A6" s="182" t="s">
        <v>309</v>
      </c>
      <c r="B6" s="182"/>
      <c r="C6" s="182"/>
      <c r="D6" s="182"/>
      <c r="E6" s="182"/>
      <c r="F6" s="182"/>
    </row>
    <row r="7" spans="1:6" ht="56.25" customHeight="1">
      <c r="A7" s="112" t="s">
        <v>194</v>
      </c>
      <c r="B7" s="113" t="s">
        <v>208</v>
      </c>
      <c r="C7" s="113" t="s">
        <v>310</v>
      </c>
      <c r="D7" s="113" t="s">
        <v>288</v>
      </c>
      <c r="E7" s="113" t="s">
        <v>311</v>
      </c>
      <c r="F7" s="113" t="s">
        <v>312</v>
      </c>
    </row>
    <row r="8" spans="1:6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</row>
    <row r="9" spans="1:6" ht="20.25" customHeight="1">
      <c r="A9" s="54"/>
      <c r="B9" s="45" t="s">
        <v>531</v>
      </c>
      <c r="C9" s="52"/>
      <c r="D9" s="126"/>
      <c r="E9" s="112"/>
      <c r="F9" s="127">
        <v>350000</v>
      </c>
    </row>
    <row r="10" spans="1:6" ht="20.25" customHeight="1">
      <c r="A10" s="52"/>
      <c r="B10" s="45" t="s">
        <v>530</v>
      </c>
      <c r="C10" s="45"/>
      <c r="D10" s="126"/>
      <c r="E10" s="112"/>
      <c r="F10" s="127">
        <v>170000</v>
      </c>
    </row>
    <row r="11" spans="1:6" ht="20.25" customHeight="1">
      <c r="A11" s="52"/>
      <c r="B11" s="45" t="s">
        <v>517</v>
      </c>
      <c r="C11" s="45"/>
      <c r="D11" s="112"/>
      <c r="E11" s="112"/>
      <c r="F11" s="127">
        <v>13000</v>
      </c>
    </row>
    <row r="12" spans="1:6">
      <c r="A12" s="52"/>
      <c r="B12" s="45" t="s">
        <v>518</v>
      </c>
      <c r="C12" s="45"/>
      <c r="D12" s="112"/>
      <c r="E12" s="112"/>
      <c r="F12" s="127">
        <v>40000</v>
      </c>
    </row>
    <row r="13" spans="1:6">
      <c r="A13" s="52"/>
      <c r="B13" s="45" t="s">
        <v>519</v>
      </c>
      <c r="C13" s="45"/>
      <c r="D13" s="112"/>
      <c r="E13" s="112"/>
      <c r="F13" s="127">
        <v>25000</v>
      </c>
    </row>
    <row r="14" spans="1:6">
      <c r="A14" s="52"/>
      <c r="B14" s="45" t="s">
        <v>520</v>
      </c>
      <c r="C14" s="45"/>
      <c r="D14" s="112"/>
      <c r="E14" s="112"/>
      <c r="F14" s="127">
        <v>25000</v>
      </c>
    </row>
    <row r="15" spans="1:6">
      <c r="A15" s="52"/>
      <c r="B15" s="45" t="s">
        <v>522</v>
      </c>
      <c r="C15" s="45"/>
      <c r="D15" s="112"/>
      <c r="E15" s="112"/>
      <c r="F15" s="127">
        <v>25000</v>
      </c>
    </row>
    <row r="16" spans="1:6">
      <c r="A16" s="52"/>
      <c r="B16" s="45" t="s">
        <v>521</v>
      </c>
      <c r="C16" s="45"/>
      <c r="D16" s="112"/>
      <c r="E16" s="112"/>
      <c r="F16" s="127">
        <v>15000</v>
      </c>
    </row>
    <row r="17" spans="1:6">
      <c r="A17" s="52"/>
      <c r="B17" s="45"/>
      <c r="C17" s="45"/>
      <c r="D17" s="126"/>
      <c r="E17" s="112"/>
      <c r="F17" s="127"/>
    </row>
    <row r="18" spans="1:6">
      <c r="A18" s="178" t="s">
        <v>204</v>
      </c>
      <c r="B18" s="179"/>
      <c r="C18" s="112" t="s">
        <v>123</v>
      </c>
      <c r="D18" s="112" t="s">
        <v>123</v>
      </c>
      <c r="E18" s="112" t="s">
        <v>123</v>
      </c>
      <c r="F18" s="127">
        <f>SUM(F9+F10+F11+F12+F13+F15+F16+F17+F14)</f>
        <v>663000</v>
      </c>
    </row>
  </sheetData>
  <mergeCells count="5">
    <mergeCell ref="A18:B18"/>
    <mergeCell ref="A1:F1"/>
    <mergeCell ref="A2:B2"/>
    <mergeCell ref="A4:B4"/>
    <mergeCell ref="A6:F6"/>
  </mergeCells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6"/>
  <sheetViews>
    <sheetView zoomScale="115" zoomScaleNormal="115" zoomScaleSheetLayoutView="100" workbookViewId="0"/>
  </sheetViews>
  <sheetFormatPr defaultColWidth="1" defaultRowHeight="12" customHeight="1"/>
  <cols>
    <col min="1" max="16384" width="1" style="56"/>
  </cols>
  <sheetData>
    <row r="1" spans="2:167" s="58" customFormat="1" ht="9" customHeight="1">
      <c r="CS1" s="58" t="s">
        <v>372</v>
      </c>
    </row>
    <row r="2" spans="2:167" s="58" customFormat="1" ht="9" customHeight="1">
      <c r="CS2" s="58" t="s">
        <v>371</v>
      </c>
    </row>
    <row r="3" spans="2:167" s="58" customFormat="1" ht="9" customHeight="1">
      <c r="CS3" s="58" t="s">
        <v>370</v>
      </c>
    </row>
    <row r="4" spans="2:167" s="58" customFormat="1" ht="9" customHeight="1">
      <c r="CS4" s="58" t="s">
        <v>369</v>
      </c>
    </row>
    <row r="5" spans="2:167" s="58" customFormat="1" ht="3" customHeight="1"/>
    <row r="6" spans="2:167" s="94" customFormat="1" ht="9" customHeight="1">
      <c r="CS6" s="94" t="s">
        <v>368</v>
      </c>
    </row>
    <row r="7" spans="2:167" s="58" customFormat="1" ht="6" customHeight="1"/>
    <row r="8" spans="2:167" s="57" customFormat="1" ht="10.5" customHeight="1">
      <c r="BP8" s="187" t="s">
        <v>367</v>
      </c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</row>
    <row r="9" spans="2:167" s="57" customFormat="1" ht="10.5" customHeight="1"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</row>
    <row r="10" spans="2:167" s="58" customFormat="1" ht="9.75" customHeight="1">
      <c r="BP10" s="190" t="s">
        <v>366</v>
      </c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</row>
    <row r="11" spans="2:167" s="57" customFormat="1" ht="10.5" customHeight="1"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</row>
    <row r="12" spans="2:167" s="58" customFormat="1" ht="9.75" customHeight="1">
      <c r="BP12" s="189" t="s">
        <v>365</v>
      </c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</row>
    <row r="13" spans="2:167" s="57" customFormat="1" ht="10.5" customHeight="1"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93"/>
      <c r="CM13" s="93"/>
      <c r="DT13" s="93"/>
      <c r="DU13" s="93"/>
      <c r="DV13" s="93"/>
      <c r="DW13" s="93"/>
      <c r="DX13" s="93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</row>
    <row r="14" spans="2:167" s="58" customFormat="1" ht="9.75" customHeight="1">
      <c r="BP14" s="189" t="s">
        <v>63</v>
      </c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92"/>
      <c r="CM14" s="92"/>
      <c r="DY14" s="190" t="s">
        <v>316</v>
      </c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</row>
    <row r="15" spans="2:167" s="57" customFormat="1" ht="10.5" customHeight="1">
      <c r="BP15" s="69" t="s">
        <v>314</v>
      </c>
      <c r="BQ15" s="200"/>
      <c r="BR15" s="200"/>
      <c r="BS15" s="200"/>
      <c r="BT15" s="200"/>
      <c r="BU15" s="200"/>
      <c r="BV15" s="201" t="s">
        <v>314</v>
      </c>
      <c r="BW15" s="201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4">
        <v>20</v>
      </c>
      <c r="CV15" s="204"/>
      <c r="CW15" s="204"/>
      <c r="CX15" s="204"/>
      <c r="CY15" s="202"/>
      <c r="CZ15" s="202"/>
      <c r="DA15" s="202"/>
      <c r="DB15" s="201" t="s">
        <v>313</v>
      </c>
      <c r="DC15" s="201"/>
      <c r="DD15" s="201"/>
      <c r="FK15" s="69"/>
    </row>
    <row r="16" spans="2:167" s="91" customFormat="1" ht="15" customHeight="1">
      <c r="B16" s="203" t="s">
        <v>364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</row>
    <row r="17" spans="1:167" s="57" customFormat="1" ht="12" customHeight="1" thickBot="1">
      <c r="A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I17" s="89" t="s">
        <v>363</v>
      </c>
      <c r="EJ17" s="199"/>
      <c r="EK17" s="199"/>
      <c r="EL17" s="199"/>
      <c r="EM17" s="199"/>
      <c r="EN17" s="88" t="s">
        <v>362</v>
      </c>
      <c r="EO17" s="88"/>
      <c r="EP17" s="88"/>
      <c r="EQ17" s="88"/>
      <c r="EZ17" s="196" t="s">
        <v>361</v>
      </c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8"/>
    </row>
    <row r="18" spans="1:167" s="57" customFormat="1" ht="12" customHeight="1">
      <c r="EB18" s="88"/>
      <c r="EC18" s="88"/>
      <c r="ED18" s="88"/>
      <c r="EE18" s="88"/>
      <c r="EF18" s="87"/>
      <c r="EG18" s="87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1"/>
      <c r="ES18" s="71"/>
      <c r="ET18" s="71"/>
      <c r="EU18" s="71"/>
      <c r="EW18" s="70"/>
      <c r="EX18" s="71" t="s">
        <v>360</v>
      </c>
      <c r="EZ18" s="282" t="s">
        <v>359</v>
      </c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4"/>
    </row>
    <row r="19" spans="1:167" s="57" customFormat="1" ht="10.5" customHeight="1">
      <c r="AQ19" s="69" t="s">
        <v>358</v>
      </c>
      <c r="AR19" s="200"/>
      <c r="AS19" s="200"/>
      <c r="AT19" s="200"/>
      <c r="AU19" s="200"/>
      <c r="AV19" s="200"/>
      <c r="AW19" s="201" t="s">
        <v>314</v>
      </c>
      <c r="AX19" s="201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4">
        <v>20</v>
      </c>
      <c r="BW19" s="204"/>
      <c r="BX19" s="204"/>
      <c r="BY19" s="204"/>
      <c r="BZ19" s="202"/>
      <c r="CA19" s="202"/>
      <c r="CB19" s="202"/>
      <c r="CC19" s="201" t="s">
        <v>313</v>
      </c>
      <c r="CD19" s="201"/>
      <c r="CE19" s="201"/>
      <c r="ER19" s="69"/>
      <c r="ES19" s="69"/>
      <c r="ET19" s="69"/>
      <c r="EU19" s="69"/>
      <c r="EX19" s="69" t="s">
        <v>357</v>
      </c>
      <c r="EZ19" s="285"/>
      <c r="FA19" s="286"/>
      <c r="FB19" s="286"/>
      <c r="FC19" s="286"/>
      <c r="FD19" s="286"/>
      <c r="FE19" s="286"/>
      <c r="FF19" s="286"/>
      <c r="FG19" s="286"/>
      <c r="FH19" s="286"/>
      <c r="FI19" s="286"/>
      <c r="FJ19" s="286"/>
      <c r="FK19" s="287"/>
    </row>
    <row r="20" spans="1:167" s="57" customFormat="1" ht="10.5" customHeight="1">
      <c r="A20" s="57" t="s">
        <v>356</v>
      </c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R20" s="69"/>
      <c r="ES20" s="69"/>
      <c r="ET20" s="69"/>
      <c r="EU20" s="69"/>
      <c r="EX20" s="69"/>
      <c r="EZ20" s="206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8"/>
    </row>
    <row r="21" spans="1:167" s="57" customFormat="1" ht="10.5" customHeight="1">
      <c r="A21" s="57" t="s">
        <v>355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R21" s="69"/>
      <c r="ES21" s="69"/>
      <c r="ET21" s="69"/>
      <c r="EU21" s="69"/>
      <c r="EX21" s="69" t="s">
        <v>346</v>
      </c>
      <c r="EZ21" s="212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13"/>
    </row>
    <row r="22" spans="1:167" s="57" customFormat="1" ht="3" customHeight="1" thickBo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R22" s="69"/>
      <c r="ES22" s="69"/>
      <c r="ET22" s="69"/>
      <c r="EU22" s="69"/>
      <c r="EX22" s="69"/>
      <c r="EZ22" s="206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8"/>
    </row>
    <row r="23" spans="1:167" s="57" customFormat="1" ht="10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N23" s="80"/>
      <c r="AO23" s="86" t="s">
        <v>354</v>
      </c>
      <c r="AP23" s="80"/>
      <c r="AQ23" s="80"/>
      <c r="AR23" s="80"/>
      <c r="AY23" s="266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8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R23" s="69"/>
      <c r="ES23" s="69"/>
      <c r="ET23" s="69"/>
      <c r="EU23" s="69"/>
      <c r="EX23" s="69" t="s">
        <v>353</v>
      </c>
      <c r="EZ23" s="209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1"/>
    </row>
    <row r="24" spans="1:167" s="57" customFormat="1" ht="3" customHeight="1" thickBo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Y24" s="269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1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R24" s="69"/>
      <c r="ES24" s="69"/>
      <c r="ET24" s="69"/>
      <c r="EU24" s="69"/>
      <c r="EX24" s="69"/>
      <c r="EZ24" s="212"/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13"/>
    </row>
    <row r="25" spans="1:167" s="57" customFormat="1" ht="10.5" customHeight="1">
      <c r="A25" s="57" t="s">
        <v>352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R25" s="69"/>
      <c r="ES25" s="69"/>
      <c r="ET25" s="69"/>
      <c r="EU25" s="69"/>
      <c r="EX25" s="71" t="s">
        <v>351</v>
      </c>
      <c r="EZ25" s="285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7"/>
    </row>
    <row r="26" spans="1:167" s="57" customFormat="1" ht="10.5" customHeight="1">
      <c r="A26" s="57" t="s">
        <v>348</v>
      </c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R26" s="69"/>
      <c r="ES26" s="69"/>
      <c r="ET26" s="69"/>
      <c r="EU26" s="69"/>
      <c r="EX26" s="69"/>
      <c r="EZ26" s="206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8"/>
    </row>
    <row r="27" spans="1:167" s="57" customFormat="1" ht="10.5" customHeight="1">
      <c r="A27" s="57" t="s">
        <v>350</v>
      </c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R27" s="69"/>
      <c r="ES27" s="69"/>
      <c r="ET27" s="69"/>
      <c r="EU27" s="69"/>
      <c r="EX27" s="69" t="s">
        <v>349</v>
      </c>
      <c r="EZ27" s="288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90"/>
    </row>
    <row r="28" spans="1:167" s="57" customFormat="1" ht="10.5" customHeight="1">
      <c r="A28" s="57" t="s">
        <v>348</v>
      </c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N28" s="70"/>
      <c r="EO28" s="70"/>
      <c r="EP28" s="70"/>
      <c r="EQ28" s="70"/>
      <c r="ER28" s="71"/>
      <c r="ES28" s="71"/>
      <c r="ET28" s="71"/>
      <c r="EU28" s="71"/>
      <c r="EW28" s="70"/>
      <c r="EZ28" s="206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8"/>
    </row>
    <row r="29" spans="1:167" s="57" customFormat="1" ht="10.5" customHeight="1">
      <c r="A29" s="57" t="s">
        <v>347</v>
      </c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N29" s="70"/>
      <c r="EO29" s="70"/>
      <c r="EP29" s="70"/>
      <c r="EQ29" s="70"/>
      <c r="ER29" s="71"/>
      <c r="ES29" s="71"/>
      <c r="ET29" s="71"/>
      <c r="EU29" s="71"/>
      <c r="EW29" s="70"/>
      <c r="EX29" s="69" t="s">
        <v>346</v>
      </c>
      <c r="EZ29" s="212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13"/>
    </row>
    <row r="30" spans="1:167" s="57" customFormat="1" ht="10.5" customHeight="1">
      <c r="A30" s="57" t="s">
        <v>345</v>
      </c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0"/>
      <c r="EK30" s="70"/>
      <c r="EL30" s="70"/>
      <c r="EM30" s="70"/>
      <c r="EN30" s="70"/>
      <c r="EO30" s="70"/>
      <c r="EP30" s="70"/>
      <c r="EQ30" s="70"/>
      <c r="ER30" s="71"/>
      <c r="ES30" s="71"/>
      <c r="ET30" s="71"/>
      <c r="EU30" s="71"/>
      <c r="EW30" s="70"/>
      <c r="EX30" s="69" t="s">
        <v>344</v>
      </c>
      <c r="EZ30" s="288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90"/>
    </row>
    <row r="31" spans="1:167" s="57" customFormat="1" ht="10.5" customHeight="1" thickBot="1"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0"/>
      <c r="EK31" s="70"/>
      <c r="EL31" s="70"/>
      <c r="EM31" s="70"/>
      <c r="EN31" s="70"/>
      <c r="EO31" s="70"/>
      <c r="EP31" s="70"/>
      <c r="EQ31" s="70"/>
      <c r="ER31" s="71"/>
      <c r="ES31" s="71"/>
      <c r="ET31" s="71"/>
      <c r="EU31" s="71"/>
      <c r="EW31" s="70"/>
      <c r="EX31" s="69" t="s">
        <v>343</v>
      </c>
      <c r="EZ31" s="291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3"/>
    </row>
    <row r="32" spans="1:167" s="58" customFormat="1" ht="10.5" customHeight="1" thickBot="1">
      <c r="L32" s="189" t="s">
        <v>342</v>
      </c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3"/>
      <c r="EK32" s="83"/>
      <c r="EL32" s="83"/>
      <c r="EM32" s="83"/>
      <c r="EN32" s="83"/>
      <c r="EO32" s="83"/>
      <c r="EP32" s="83"/>
      <c r="EQ32" s="83"/>
      <c r="ER32" s="84"/>
      <c r="ES32" s="84"/>
      <c r="ET32" s="84"/>
      <c r="EU32" s="84"/>
      <c r="EW32" s="83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</row>
    <row r="33" spans="1:167" s="57" customFormat="1" thickBot="1">
      <c r="AX33" s="81"/>
      <c r="AY33" s="81"/>
      <c r="AZ33" s="81"/>
      <c r="BA33" s="81"/>
      <c r="BB33" s="81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CB33" s="79"/>
      <c r="CC33" s="79"/>
      <c r="CD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I33" s="79"/>
      <c r="EL33" s="71" t="s">
        <v>60</v>
      </c>
      <c r="EN33" s="297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9"/>
    </row>
    <row r="34" spans="1:167" s="57" customFormat="1" ht="5.0999999999999996" customHeight="1">
      <c r="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0"/>
      <c r="EK34" s="70"/>
      <c r="EL34" s="70"/>
      <c r="EM34" s="70"/>
      <c r="EN34" s="70"/>
      <c r="EO34" s="70"/>
      <c r="EP34" s="70"/>
      <c r="EQ34" s="70"/>
      <c r="ER34" s="71"/>
      <c r="ES34" s="71"/>
      <c r="ET34" s="71"/>
      <c r="EU34" s="71"/>
      <c r="EW34" s="70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</row>
    <row r="35" spans="1:167" s="57" customFormat="1" ht="10.5" customHeight="1">
      <c r="A35" s="251" t="s">
        <v>341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1" t="s">
        <v>340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252" t="s">
        <v>339</v>
      </c>
      <c r="AP35" s="253"/>
      <c r="AQ35" s="253"/>
      <c r="AR35" s="253"/>
      <c r="AS35" s="253"/>
      <c r="AT35" s="253"/>
      <c r="AU35" s="253"/>
      <c r="AV35" s="253"/>
      <c r="AW35" s="253"/>
      <c r="AX35" s="253"/>
      <c r="AY35" s="191" t="s">
        <v>338</v>
      </c>
      <c r="AZ35" s="192"/>
      <c r="BA35" s="192"/>
      <c r="BB35" s="192"/>
      <c r="BC35" s="192"/>
      <c r="BD35" s="192"/>
      <c r="BE35" s="192"/>
      <c r="BF35" s="192"/>
      <c r="BG35" s="192"/>
      <c r="BH35" s="192"/>
      <c r="BI35" s="234" t="s">
        <v>337</v>
      </c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6"/>
      <c r="CN35" s="239" t="s">
        <v>336</v>
      </c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1"/>
      <c r="DP35" s="228" t="s">
        <v>335</v>
      </c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</row>
    <row r="36" spans="1:167" s="57" customFormat="1" ht="10.5" customHeight="1">
      <c r="A36" s="25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1"/>
      <c r="AF36" s="192"/>
      <c r="AG36" s="192"/>
      <c r="AH36" s="192"/>
      <c r="AI36" s="192"/>
      <c r="AJ36" s="192"/>
      <c r="AK36" s="192"/>
      <c r="AL36" s="192"/>
      <c r="AM36" s="192"/>
      <c r="AN36" s="192"/>
      <c r="AO36" s="252"/>
      <c r="AP36" s="253"/>
      <c r="AQ36" s="253"/>
      <c r="AR36" s="253"/>
      <c r="AS36" s="253"/>
      <c r="AT36" s="253"/>
      <c r="AU36" s="253"/>
      <c r="AV36" s="253"/>
      <c r="AW36" s="253"/>
      <c r="AX36" s="253"/>
      <c r="AY36" s="191"/>
      <c r="AZ36" s="192"/>
      <c r="BA36" s="192"/>
      <c r="BB36" s="192"/>
      <c r="BC36" s="192"/>
      <c r="BD36" s="192"/>
      <c r="BE36" s="192"/>
      <c r="BF36" s="192"/>
      <c r="BG36" s="192"/>
      <c r="BH36" s="192"/>
      <c r="BI36" s="237" t="s">
        <v>334</v>
      </c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238"/>
      <c r="CN36" s="242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4"/>
      <c r="DP36" s="230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  <c r="FH36" s="231"/>
      <c r="FI36" s="231"/>
      <c r="FJ36" s="231"/>
      <c r="FK36" s="231"/>
    </row>
    <row r="37" spans="1:167" s="72" customFormat="1" ht="10.5" customHeight="1">
      <c r="A37" s="25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7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69" t="s">
        <v>333</v>
      </c>
      <c r="CB37" s="202"/>
      <c r="CC37" s="202"/>
      <c r="CD37" s="202"/>
      <c r="CE37" s="57" t="s">
        <v>313</v>
      </c>
      <c r="CF37" s="57"/>
      <c r="CG37" s="57"/>
      <c r="CH37" s="57"/>
      <c r="CI37" s="57"/>
      <c r="CJ37" s="57"/>
      <c r="CK37" s="57"/>
      <c r="CL37" s="57"/>
      <c r="CM37" s="76"/>
      <c r="CN37" s="242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4"/>
      <c r="DP37" s="230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  <c r="FH37" s="231"/>
      <c r="FI37" s="231"/>
      <c r="FJ37" s="231"/>
      <c r="FK37" s="231"/>
    </row>
    <row r="38" spans="1:167" s="72" customFormat="1" ht="3" customHeight="1">
      <c r="A38" s="25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75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3"/>
      <c r="CN38" s="245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7"/>
      <c r="DP38" s="232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</row>
    <row r="39" spans="1:167" s="72" customFormat="1" ht="14.25" customHeight="1">
      <c r="A39" s="25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215" t="s">
        <v>332</v>
      </c>
      <c r="BJ39" s="215"/>
      <c r="BK39" s="215"/>
      <c r="BL39" s="215"/>
      <c r="BM39" s="215"/>
      <c r="BN39" s="215"/>
      <c r="BO39" s="215"/>
      <c r="BP39" s="215"/>
      <c r="BQ39" s="215"/>
      <c r="BR39" s="215"/>
      <c r="BS39" s="215" t="s">
        <v>331</v>
      </c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7" t="s">
        <v>332</v>
      </c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9"/>
      <c r="DB39" s="217" t="s">
        <v>331</v>
      </c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9"/>
      <c r="DP39" s="215" t="s">
        <v>330</v>
      </c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 t="s">
        <v>329</v>
      </c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7"/>
    </row>
    <row r="40" spans="1:167" s="57" customFormat="1" ht="11.1" customHeight="1" thickBot="1">
      <c r="A40" s="219">
        <v>1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49">
        <v>2</v>
      </c>
      <c r="AF40" s="249"/>
      <c r="AG40" s="249"/>
      <c r="AH40" s="249"/>
      <c r="AI40" s="249"/>
      <c r="AJ40" s="249"/>
      <c r="AK40" s="249"/>
      <c r="AL40" s="249"/>
      <c r="AM40" s="249"/>
      <c r="AN40" s="249"/>
      <c r="AO40" s="249">
        <v>3</v>
      </c>
      <c r="AP40" s="249"/>
      <c r="AQ40" s="249"/>
      <c r="AR40" s="249"/>
      <c r="AS40" s="249"/>
      <c r="AT40" s="249"/>
      <c r="AU40" s="249"/>
      <c r="AV40" s="249"/>
      <c r="AW40" s="249"/>
      <c r="AX40" s="249"/>
      <c r="AY40" s="249">
        <v>4</v>
      </c>
      <c r="AZ40" s="249"/>
      <c r="BA40" s="249"/>
      <c r="BB40" s="249"/>
      <c r="BC40" s="249"/>
      <c r="BD40" s="249"/>
      <c r="BE40" s="249"/>
      <c r="BF40" s="249"/>
      <c r="BG40" s="249"/>
      <c r="BH40" s="249"/>
      <c r="BI40" s="193">
        <v>5</v>
      </c>
      <c r="BJ40" s="193"/>
      <c r="BK40" s="193"/>
      <c r="BL40" s="193"/>
      <c r="BM40" s="193"/>
      <c r="BN40" s="193"/>
      <c r="BO40" s="193"/>
      <c r="BP40" s="193"/>
      <c r="BQ40" s="193"/>
      <c r="BR40" s="193"/>
      <c r="BS40" s="249">
        <v>6</v>
      </c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193">
        <v>7</v>
      </c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>
        <v>8</v>
      </c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>
        <v>9</v>
      </c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>
        <v>10</v>
      </c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4"/>
    </row>
    <row r="41" spans="1:167" s="57" customFormat="1" ht="11.25" customHeight="1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7"/>
      <c r="AE41" s="278"/>
      <c r="AF41" s="226"/>
      <c r="AG41" s="226"/>
      <c r="AH41" s="226"/>
      <c r="AI41" s="226"/>
      <c r="AJ41" s="226"/>
      <c r="AK41" s="226"/>
      <c r="AL41" s="226"/>
      <c r="AM41" s="226"/>
      <c r="AN41" s="226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95"/>
    </row>
    <row r="42" spans="1:167" s="57" customFormat="1" ht="11.25" customHeight="1" thickBo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4"/>
      <c r="AE42" s="262"/>
      <c r="AF42" s="250"/>
      <c r="AG42" s="250"/>
      <c r="AH42" s="250"/>
      <c r="AI42" s="250"/>
      <c r="AJ42" s="250"/>
      <c r="AK42" s="250"/>
      <c r="AL42" s="250"/>
      <c r="AM42" s="250"/>
      <c r="AN42" s="250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94"/>
    </row>
    <row r="43" spans="1:167" s="70" customFormat="1" ht="12" customHeight="1" thickBot="1">
      <c r="BQ43" s="71" t="s">
        <v>328</v>
      </c>
      <c r="BS43" s="222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4"/>
      <c r="CN43" s="220" t="s">
        <v>122</v>
      </c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96"/>
    </row>
    <row r="44" spans="1:167" ht="5.0999999999999996" customHeight="1" thickBot="1"/>
    <row r="45" spans="1:167" s="57" customFormat="1" ht="10.5" customHeight="1">
      <c r="ET45" s="69"/>
      <c r="EU45" s="69"/>
      <c r="EX45" s="69" t="s">
        <v>327</v>
      </c>
      <c r="EZ45" s="263"/>
      <c r="FA45" s="264"/>
      <c r="FB45" s="264"/>
      <c r="FC45" s="264"/>
      <c r="FD45" s="264"/>
      <c r="FE45" s="264"/>
      <c r="FF45" s="264"/>
      <c r="FG45" s="264"/>
      <c r="FH45" s="264"/>
      <c r="FI45" s="264"/>
      <c r="FJ45" s="264"/>
      <c r="FK45" s="265"/>
    </row>
    <row r="46" spans="1:167" s="57" customFormat="1" ht="10.5" customHeight="1" thickBot="1">
      <c r="A46" s="57" t="s">
        <v>326</v>
      </c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ET46" s="69"/>
      <c r="EU46" s="69"/>
      <c r="EW46" s="70"/>
      <c r="EX46" s="69" t="s">
        <v>325</v>
      </c>
      <c r="EZ46" s="279"/>
      <c r="FA46" s="280"/>
      <c r="FB46" s="280"/>
      <c r="FC46" s="280"/>
      <c r="FD46" s="280"/>
      <c r="FE46" s="280"/>
      <c r="FF46" s="280"/>
      <c r="FG46" s="280"/>
      <c r="FH46" s="280"/>
      <c r="FI46" s="280"/>
      <c r="FJ46" s="280"/>
      <c r="FK46" s="281"/>
    </row>
    <row r="47" spans="1:167" s="58" customFormat="1" ht="10.5" customHeight="1" thickBot="1">
      <c r="N47" s="189" t="s">
        <v>63</v>
      </c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H47" s="190" t="s">
        <v>316</v>
      </c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</row>
    <row r="48" spans="1:167" ht="10.5" customHeight="1">
      <c r="A48" s="57" t="s">
        <v>324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X48" s="254" t="s">
        <v>323</v>
      </c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7"/>
    </row>
    <row r="49" spans="1:167" ht="10.5" customHeight="1">
      <c r="A49" s="57" t="s">
        <v>322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X49" s="256" t="s">
        <v>321</v>
      </c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5"/>
    </row>
    <row r="50" spans="1:167" ht="10.5" customHeight="1">
      <c r="A50" s="57" t="s">
        <v>320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X50" s="63"/>
      <c r="BY50" s="57" t="s">
        <v>319</v>
      </c>
      <c r="CL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62"/>
    </row>
    <row r="51" spans="1:167" ht="10.5" customHeight="1">
      <c r="N51" s="189" t="s">
        <v>63</v>
      </c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H51" s="190" t="s">
        <v>316</v>
      </c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X51" s="63"/>
      <c r="BY51" s="57" t="s">
        <v>318</v>
      </c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Z51" s="195"/>
      <c r="DA51" s="195"/>
      <c r="DB51" s="195"/>
      <c r="DC51" s="195"/>
      <c r="DD51" s="195"/>
      <c r="DE51" s="195"/>
      <c r="DF51" s="195"/>
      <c r="DG51" s="195"/>
      <c r="DH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FJ51" s="57"/>
      <c r="FK51" s="62"/>
    </row>
    <row r="52" spans="1:167" ht="10.5" customHeight="1">
      <c r="A52" s="57" t="s">
        <v>319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X52" s="63"/>
      <c r="CL52" s="258" t="s">
        <v>317</v>
      </c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Z52" s="258" t="s">
        <v>63</v>
      </c>
      <c r="DA52" s="258"/>
      <c r="DB52" s="258"/>
      <c r="DC52" s="258"/>
      <c r="DD52" s="258"/>
      <c r="DE52" s="258"/>
      <c r="DF52" s="258"/>
      <c r="DG52" s="258"/>
      <c r="DH52" s="258"/>
      <c r="DJ52" s="258" t="s">
        <v>316</v>
      </c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C52" s="258" t="s">
        <v>315</v>
      </c>
      <c r="ED52" s="258"/>
      <c r="EE52" s="258"/>
      <c r="EF52" s="258"/>
      <c r="EG52" s="258"/>
      <c r="EH52" s="258"/>
      <c r="EI52" s="258"/>
      <c r="EJ52" s="258"/>
      <c r="EK52" s="258"/>
      <c r="EL52" s="258"/>
      <c r="FJ52" s="64"/>
      <c r="FK52" s="62"/>
    </row>
    <row r="53" spans="1:167" ht="10.5" customHeight="1">
      <c r="A53" s="57" t="s">
        <v>318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X53" s="63"/>
      <c r="BY53" s="204" t="s">
        <v>314</v>
      </c>
      <c r="BZ53" s="204"/>
      <c r="CA53" s="200"/>
      <c r="CB53" s="200"/>
      <c r="CC53" s="200"/>
      <c r="CD53" s="200"/>
      <c r="CE53" s="200"/>
      <c r="CF53" s="201" t="s">
        <v>314</v>
      </c>
      <c r="CG53" s="201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4">
        <v>20</v>
      </c>
      <c r="DF53" s="204"/>
      <c r="DG53" s="204"/>
      <c r="DH53" s="204"/>
      <c r="DI53" s="202"/>
      <c r="DJ53" s="202"/>
      <c r="DK53" s="202"/>
      <c r="DL53" s="201" t="s">
        <v>313</v>
      </c>
      <c r="DM53" s="201"/>
      <c r="DN53" s="201"/>
      <c r="ED53" s="57"/>
      <c r="EE53" s="57"/>
      <c r="EF53" s="57"/>
      <c r="EG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62"/>
    </row>
    <row r="54" spans="1:167" s="58" customFormat="1" ht="9.75" customHeight="1" thickBot="1">
      <c r="N54" s="258" t="s">
        <v>317</v>
      </c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D54" s="258" t="s">
        <v>63</v>
      </c>
      <c r="AE54" s="258"/>
      <c r="AF54" s="258"/>
      <c r="AG54" s="258"/>
      <c r="AH54" s="258"/>
      <c r="AI54" s="258"/>
      <c r="AJ54" s="258"/>
      <c r="AK54" s="258"/>
      <c r="AL54" s="258"/>
      <c r="AM54" s="258"/>
      <c r="AO54" s="258" t="s">
        <v>316</v>
      </c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H54" s="259" t="s">
        <v>315</v>
      </c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X54" s="61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59"/>
    </row>
    <row r="55" spans="1:167" s="57" customFormat="1" ht="10.5" customHeight="1">
      <c r="A55" s="204" t="s">
        <v>314</v>
      </c>
      <c r="B55" s="204"/>
      <c r="C55" s="200"/>
      <c r="D55" s="200"/>
      <c r="E55" s="200"/>
      <c r="F55" s="200"/>
      <c r="G55" s="200"/>
      <c r="H55" s="201" t="s">
        <v>314</v>
      </c>
      <c r="I55" s="201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4">
        <v>20</v>
      </c>
      <c r="AH55" s="204"/>
      <c r="AI55" s="204"/>
      <c r="AJ55" s="204"/>
      <c r="AK55" s="202"/>
      <c r="AL55" s="202"/>
      <c r="AM55" s="202"/>
      <c r="AN55" s="201" t="s">
        <v>313</v>
      </c>
      <c r="AO55" s="201"/>
      <c r="AP55" s="201"/>
    </row>
    <row r="56" spans="1:167" s="57" customFormat="1" ht="3" customHeight="1"/>
  </sheetData>
  <mergeCells count="134">
    <mergeCell ref="DL53:DN53"/>
    <mergeCell ref="DI53:DK53"/>
    <mergeCell ref="DJ51:EA51"/>
    <mergeCell ref="CZ51:DH51"/>
    <mergeCell ref="DJ52:EA52"/>
    <mergeCell ref="CH53:DD53"/>
    <mergeCell ref="DE53:DH53"/>
    <mergeCell ref="CL52:CX52"/>
    <mergeCell ref="CZ52:DH52"/>
    <mergeCell ref="EZ46:FK46"/>
    <mergeCell ref="EZ18:FK18"/>
    <mergeCell ref="EZ19:FK19"/>
    <mergeCell ref="EZ25:FK25"/>
    <mergeCell ref="EZ27:FK27"/>
    <mergeCell ref="EZ28:FK29"/>
    <mergeCell ref="EZ26:FK26"/>
    <mergeCell ref="EZ31:FK31"/>
    <mergeCell ref="EN42:FK42"/>
    <mergeCell ref="EZ20:FK21"/>
    <mergeCell ref="EN41:FK41"/>
    <mergeCell ref="EN43:FK43"/>
    <mergeCell ref="EN33:FK33"/>
    <mergeCell ref="EZ30:FK30"/>
    <mergeCell ref="L31:AV31"/>
    <mergeCell ref="CN42:DA42"/>
    <mergeCell ref="DB42:DO42"/>
    <mergeCell ref="BI42:BR42"/>
    <mergeCell ref="AE42:AN42"/>
    <mergeCell ref="EZ45:FK45"/>
    <mergeCell ref="AR19:AV19"/>
    <mergeCell ref="AW19:AX19"/>
    <mergeCell ref="AY19:BU19"/>
    <mergeCell ref="CC19:CE19"/>
    <mergeCell ref="DP42:EM42"/>
    <mergeCell ref="AE40:AN40"/>
    <mergeCell ref="BV19:BY19"/>
    <mergeCell ref="AY23:BZ24"/>
    <mergeCell ref="BZ19:CB19"/>
    <mergeCell ref="AO42:AX42"/>
    <mergeCell ref="BS40:CM40"/>
    <mergeCell ref="BS41:CM41"/>
    <mergeCell ref="BI39:BR39"/>
    <mergeCell ref="BS42:CM42"/>
    <mergeCell ref="A42:AD42"/>
    <mergeCell ref="A40:AD40"/>
    <mergeCell ref="A41:AD41"/>
    <mergeCell ref="AE41:AN41"/>
    <mergeCell ref="CF53:CG53"/>
    <mergeCell ref="AG55:AJ55"/>
    <mergeCell ref="AK55:AM55"/>
    <mergeCell ref="AN55:AP55"/>
    <mergeCell ref="AO53:BF53"/>
    <mergeCell ref="AO54:BF54"/>
    <mergeCell ref="BH53:BU53"/>
    <mergeCell ref="BH54:BU54"/>
    <mergeCell ref="BY53:BZ53"/>
    <mergeCell ref="CA53:CE53"/>
    <mergeCell ref="N47:AF47"/>
    <mergeCell ref="AH46:BF46"/>
    <mergeCell ref="AH47:BF47"/>
    <mergeCell ref="A55:B55"/>
    <mergeCell ref="C55:G55"/>
    <mergeCell ref="H55:I55"/>
    <mergeCell ref="J55:AF55"/>
    <mergeCell ref="N54:AB54"/>
    <mergeCell ref="AD54:AM54"/>
    <mergeCell ref="AD53:AM53"/>
    <mergeCell ref="N53:AB53"/>
    <mergeCell ref="BX48:EL48"/>
    <mergeCell ref="BX49:EL49"/>
    <mergeCell ref="CL51:CX51"/>
    <mergeCell ref="EC51:EL51"/>
    <mergeCell ref="AH50:BF50"/>
    <mergeCell ref="AH51:BF51"/>
    <mergeCell ref="EC52:EL52"/>
    <mergeCell ref="N50:AF50"/>
    <mergeCell ref="N51:AF51"/>
    <mergeCell ref="BI41:BR41"/>
    <mergeCell ref="AO40:AX40"/>
    <mergeCell ref="AY40:BH40"/>
    <mergeCell ref="AY41:BH41"/>
    <mergeCell ref="AY42:BH42"/>
    <mergeCell ref="A35:AD39"/>
    <mergeCell ref="AE35:AN39"/>
    <mergeCell ref="AO35:AX39"/>
    <mergeCell ref="N46:AF46"/>
    <mergeCell ref="AO25:EL25"/>
    <mergeCell ref="DP39:EM39"/>
    <mergeCell ref="BS39:CM39"/>
    <mergeCell ref="AO28:EL29"/>
    <mergeCell ref="AO26:EL27"/>
    <mergeCell ref="CN39:DA39"/>
    <mergeCell ref="DB39:DO39"/>
    <mergeCell ref="L32:AV32"/>
    <mergeCell ref="CN43:DA43"/>
    <mergeCell ref="DB43:DO43"/>
    <mergeCell ref="BS43:CM43"/>
    <mergeCell ref="DP43:EM43"/>
    <mergeCell ref="CN41:DA41"/>
    <mergeCell ref="DP40:EM40"/>
    <mergeCell ref="DP41:EM41"/>
    <mergeCell ref="DB41:DO41"/>
    <mergeCell ref="DP35:FK38"/>
    <mergeCell ref="BI35:CM35"/>
    <mergeCell ref="BI36:CM36"/>
    <mergeCell ref="CB37:CD37"/>
    <mergeCell ref="CN35:DO38"/>
    <mergeCell ref="EN39:FK39"/>
    <mergeCell ref="AO41:AX41"/>
    <mergeCell ref="BI40:BR40"/>
    <mergeCell ref="BP8:FK8"/>
    <mergeCell ref="BP9:FK9"/>
    <mergeCell ref="BP11:FK11"/>
    <mergeCell ref="BP12:FK12"/>
    <mergeCell ref="BP10:FK10"/>
    <mergeCell ref="AY35:BH39"/>
    <mergeCell ref="CN40:DA40"/>
    <mergeCell ref="DB40:DO40"/>
    <mergeCell ref="EN40:FK40"/>
    <mergeCell ref="DY13:FK13"/>
    <mergeCell ref="DY14:FK14"/>
    <mergeCell ref="BP14:CK14"/>
    <mergeCell ref="BP13:CK13"/>
    <mergeCell ref="EZ17:FK17"/>
    <mergeCell ref="EJ17:EM17"/>
    <mergeCell ref="BQ15:BU15"/>
    <mergeCell ref="BV15:BW15"/>
    <mergeCell ref="BX15:CT15"/>
    <mergeCell ref="CY15:DA15"/>
    <mergeCell ref="DB15:DD15"/>
    <mergeCell ref="B16:EX16"/>
    <mergeCell ref="CU15:CX15"/>
    <mergeCell ref="AO20:EL21"/>
    <mergeCell ref="EZ22:FK24"/>
  </mergeCells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3"/>
  <sheetViews>
    <sheetView zoomScale="115" zoomScaleNormal="115" zoomScaleSheetLayoutView="115" workbookViewId="0">
      <selection activeCell="A2" sqref="A2:A9"/>
    </sheetView>
  </sheetViews>
  <sheetFormatPr defaultColWidth="9.33203125" defaultRowHeight="12.75"/>
  <cols>
    <col min="1" max="1" width="139.33203125" style="1" customWidth="1"/>
    <col min="2" max="16384" width="9.33203125" style="1"/>
  </cols>
  <sheetData>
    <row r="1" spans="1:1" ht="21" customHeight="1">
      <c r="A1" s="6" t="s">
        <v>68</v>
      </c>
    </row>
    <row r="2" spans="1:1" ht="64.5" customHeight="1">
      <c r="A2" s="135" t="s">
        <v>405</v>
      </c>
    </row>
    <row r="3" spans="1:1" ht="57.75" customHeight="1">
      <c r="A3" s="135" t="s">
        <v>406</v>
      </c>
    </row>
    <row r="4" spans="1:1" ht="63.75" customHeight="1">
      <c r="A4" s="135" t="s">
        <v>407</v>
      </c>
    </row>
    <row r="5" spans="1:1" ht="21" customHeight="1">
      <c r="A5" s="6" t="s">
        <v>70</v>
      </c>
    </row>
    <row r="6" spans="1:1" ht="21" customHeight="1">
      <c r="A6" s="135" t="s">
        <v>404</v>
      </c>
    </row>
    <row r="7" spans="1:1" ht="21" customHeight="1">
      <c r="A7" s="110" t="s">
        <v>436</v>
      </c>
    </row>
    <row r="8" spans="1:1" ht="21" customHeight="1">
      <c r="A8" s="135" t="s">
        <v>437</v>
      </c>
    </row>
    <row r="9" spans="1:1">
      <c r="A9" s="111" t="s">
        <v>431</v>
      </c>
    </row>
    <row r="10" spans="1:1" ht="25.5">
      <c r="A10" s="111" t="s">
        <v>432</v>
      </c>
    </row>
    <row r="11" spans="1:1" ht="25.5">
      <c r="A11" s="111" t="s">
        <v>433</v>
      </c>
    </row>
    <row r="12" spans="1:1">
      <c r="A12" s="111" t="s">
        <v>434</v>
      </c>
    </row>
    <row r="13" spans="1:1">
      <c r="A13" s="111" t="s">
        <v>435</v>
      </c>
    </row>
  </sheetData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115" zoomScaleNormal="115" zoomScaleSheetLayoutView="130" workbookViewId="0">
      <selection activeCell="E11" sqref="E11"/>
    </sheetView>
  </sheetViews>
  <sheetFormatPr defaultColWidth="9.33203125" defaultRowHeight="14.25"/>
  <cols>
    <col min="1" max="1" width="41.83203125" style="7" customWidth="1"/>
    <col min="2" max="2" width="12.33203125" style="7" customWidth="1"/>
    <col min="3" max="3" width="24.83203125" style="7" customWidth="1"/>
    <col min="4" max="9" width="14.5" style="7" customWidth="1"/>
    <col min="10" max="10" width="11.83203125" style="7" customWidth="1"/>
    <col min="11" max="11" width="9.33203125" style="7"/>
    <col min="12" max="12" width="26.5" style="7" customWidth="1"/>
    <col min="13" max="16384" width="9.33203125" style="7"/>
  </cols>
  <sheetData>
    <row r="1" spans="1:12" ht="37.5" customHeight="1">
      <c r="A1" s="158" t="s">
        <v>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05" customFormat="1" ht="69.75" customHeight="1">
      <c r="A2" s="104" t="s">
        <v>81</v>
      </c>
      <c r="B2" s="104" t="s">
        <v>71</v>
      </c>
      <c r="C2" s="104" t="s">
        <v>72</v>
      </c>
      <c r="D2" s="104" t="s">
        <v>73</v>
      </c>
      <c r="E2" s="104" t="s">
        <v>74</v>
      </c>
      <c r="F2" s="104" t="s">
        <v>75</v>
      </c>
      <c r="G2" s="104" t="s">
        <v>76</v>
      </c>
      <c r="H2" s="104" t="s">
        <v>82</v>
      </c>
      <c r="I2" s="104" t="s">
        <v>77</v>
      </c>
      <c r="J2" s="104" t="s">
        <v>78</v>
      </c>
      <c r="K2" s="104" t="s">
        <v>79</v>
      </c>
      <c r="L2" s="104" t="s">
        <v>80</v>
      </c>
    </row>
    <row r="3" spans="1:12" s="105" customFormat="1" ht="16.5" customHeight="1">
      <c r="A3" s="106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05" customFormat="1" ht="53.25" customHeight="1">
      <c r="A4" s="108" t="s">
        <v>421</v>
      </c>
      <c r="B4" s="109"/>
      <c r="C4" s="101" t="s">
        <v>422</v>
      </c>
      <c r="D4" s="101" t="s">
        <v>413</v>
      </c>
      <c r="E4" s="101" t="s">
        <v>408</v>
      </c>
      <c r="F4" s="109"/>
      <c r="G4" s="109" t="s">
        <v>414</v>
      </c>
      <c r="H4" s="109" t="s">
        <v>415</v>
      </c>
      <c r="I4" s="109"/>
      <c r="J4" s="109" t="s">
        <v>415</v>
      </c>
      <c r="K4" s="108" t="s">
        <v>416</v>
      </c>
      <c r="L4" s="109" t="s">
        <v>423</v>
      </c>
    </row>
    <row r="5" spans="1:12" s="105" customFormat="1" ht="57.75" customHeight="1">
      <c r="A5" s="108" t="s">
        <v>420</v>
      </c>
      <c r="B5" s="109"/>
      <c r="C5" s="101" t="s">
        <v>418</v>
      </c>
      <c r="D5" s="101" t="s">
        <v>413</v>
      </c>
      <c r="E5" s="101" t="s">
        <v>408</v>
      </c>
      <c r="F5" s="109"/>
      <c r="G5" s="109" t="s">
        <v>414</v>
      </c>
      <c r="H5" s="109" t="s">
        <v>415</v>
      </c>
      <c r="I5" s="109"/>
      <c r="J5" s="109" t="s">
        <v>415</v>
      </c>
      <c r="K5" s="108" t="s">
        <v>416</v>
      </c>
      <c r="L5" s="109" t="s">
        <v>419</v>
      </c>
    </row>
    <row r="6" spans="1:12" s="105" customFormat="1" ht="56.25" customHeight="1">
      <c r="A6" s="108" t="s">
        <v>417</v>
      </c>
      <c r="B6" s="109"/>
      <c r="C6" s="101" t="s">
        <v>412</v>
      </c>
      <c r="D6" s="101" t="s">
        <v>413</v>
      </c>
      <c r="E6" s="101" t="s">
        <v>408</v>
      </c>
      <c r="F6" s="109"/>
      <c r="G6" s="109" t="s">
        <v>414</v>
      </c>
      <c r="H6" s="109" t="s">
        <v>415</v>
      </c>
      <c r="I6" s="109"/>
      <c r="J6" s="109" t="s">
        <v>415</v>
      </c>
      <c r="K6" s="108" t="s">
        <v>416</v>
      </c>
      <c r="L6" s="109" t="s">
        <v>411</v>
      </c>
    </row>
    <row r="7" spans="1:12" s="105" customFormat="1" ht="73.5">
      <c r="A7" s="108" t="s">
        <v>410</v>
      </c>
      <c r="B7" s="109"/>
      <c r="C7" s="101" t="s">
        <v>425</v>
      </c>
      <c r="D7" s="101" t="s">
        <v>413</v>
      </c>
      <c r="E7" s="101" t="s">
        <v>424</v>
      </c>
      <c r="F7" s="109"/>
      <c r="G7" s="109" t="s">
        <v>414</v>
      </c>
      <c r="H7" s="109" t="s">
        <v>426</v>
      </c>
      <c r="I7" s="109"/>
      <c r="J7" s="109" t="s">
        <v>426</v>
      </c>
      <c r="K7" s="109"/>
      <c r="L7" s="109" t="s">
        <v>427</v>
      </c>
    </row>
    <row r="8" spans="1:12" s="105" customFormat="1" ht="63">
      <c r="A8" s="109"/>
      <c r="B8" s="109"/>
      <c r="C8" s="103" t="s">
        <v>428</v>
      </c>
      <c r="D8" s="101" t="s">
        <v>413</v>
      </c>
      <c r="E8" s="102" t="s">
        <v>429</v>
      </c>
      <c r="F8" s="109"/>
      <c r="G8" s="109" t="s">
        <v>414</v>
      </c>
      <c r="H8" s="109" t="s">
        <v>426</v>
      </c>
      <c r="I8" s="109"/>
      <c r="J8" s="109" t="s">
        <v>426</v>
      </c>
      <c r="K8" s="109" t="s">
        <v>438</v>
      </c>
      <c r="L8" s="109" t="s">
        <v>430</v>
      </c>
    </row>
    <row r="9" spans="1:12" ht="15.75">
      <c r="A9" s="39"/>
      <c r="B9" s="39"/>
      <c r="C9" s="100" t="s">
        <v>409</v>
      </c>
      <c r="D9" s="39"/>
      <c r="E9" s="39"/>
      <c r="F9" s="39"/>
      <c r="G9" s="39"/>
      <c r="H9" s="39"/>
      <c r="I9" s="39"/>
      <c r="J9" s="39"/>
      <c r="K9" s="39"/>
      <c r="L9" s="39"/>
    </row>
    <row r="10" spans="1:12" ht="15.75">
      <c r="A10" s="39"/>
      <c r="B10" s="39"/>
      <c r="C10" s="100" t="s">
        <v>409</v>
      </c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.75">
      <c r="A11" s="39"/>
      <c r="B11" s="39"/>
      <c r="C11" s="100" t="s">
        <v>409</v>
      </c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.75">
      <c r="A12" s="39"/>
      <c r="B12" s="39"/>
      <c r="C12" s="100" t="s">
        <v>409</v>
      </c>
      <c r="D12" s="39"/>
      <c r="E12" s="39"/>
      <c r="F12" s="39"/>
      <c r="G12" s="39"/>
      <c r="H12" s="39"/>
      <c r="I12" s="39"/>
      <c r="J12" s="39"/>
      <c r="K12" s="39"/>
      <c r="L12" s="39"/>
    </row>
    <row r="13" spans="1:12">
      <c r="A13" s="39"/>
      <c r="B13" s="39"/>
      <c r="C13" s="39" t="s">
        <v>409</v>
      </c>
      <c r="D13" s="39"/>
      <c r="E13" s="39"/>
      <c r="F13" s="39"/>
      <c r="G13" s="39"/>
      <c r="H13" s="39"/>
      <c r="I13" s="39"/>
      <c r="J13" s="39"/>
      <c r="K13" s="39"/>
      <c r="L13" s="39"/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Normal="100" zoomScaleSheetLayoutView="115" workbookViewId="0">
      <selection activeCell="B11" sqref="B11"/>
    </sheetView>
  </sheetViews>
  <sheetFormatPr defaultColWidth="9.33203125" defaultRowHeight="14.25"/>
  <cols>
    <col min="1" max="1" width="142" style="7" customWidth="1"/>
    <col min="2" max="2" width="23.5" style="7" customWidth="1"/>
    <col min="3" max="16384" width="9.33203125" style="7"/>
  </cols>
  <sheetData>
    <row r="1" spans="1:2" ht="20.25" customHeight="1">
      <c r="A1" s="160" t="s">
        <v>533</v>
      </c>
      <c r="B1" s="160"/>
    </row>
    <row r="2" spans="1:2" ht="12.75" customHeight="1">
      <c r="A2" s="159"/>
      <c r="B2" s="159"/>
    </row>
    <row r="3" spans="1:2" ht="14.25" customHeight="1">
      <c r="A3" s="9" t="s">
        <v>12</v>
      </c>
      <c r="B3" s="9" t="s">
        <v>13</v>
      </c>
    </row>
    <row r="4" spans="1:2" ht="22.5" customHeight="1">
      <c r="A4" s="10" t="s">
        <v>14</v>
      </c>
      <c r="B4" s="10" t="s">
        <v>15</v>
      </c>
    </row>
    <row r="5" spans="1:2" ht="18" customHeight="1">
      <c r="A5" s="11" t="s">
        <v>87</v>
      </c>
      <c r="B5" s="13">
        <v>41254651.75</v>
      </c>
    </row>
    <row r="6" spans="1:2" ht="33.75" customHeight="1">
      <c r="A6" s="12" t="s">
        <v>84</v>
      </c>
      <c r="B6" s="13">
        <v>41254651.75</v>
      </c>
    </row>
    <row r="7" spans="1:2" ht="30" customHeight="1">
      <c r="A7" s="12" t="s">
        <v>85</v>
      </c>
      <c r="B7" s="13">
        <v>0</v>
      </c>
    </row>
    <row r="8" spans="1:2" ht="33.75" customHeight="1">
      <c r="A8" s="12" t="s">
        <v>86</v>
      </c>
      <c r="B8" s="13">
        <v>0</v>
      </c>
    </row>
    <row r="9" spans="1:2" ht="20.25" customHeight="1">
      <c r="A9" s="11" t="s">
        <v>88</v>
      </c>
      <c r="B9" s="13">
        <v>12254350.939999999</v>
      </c>
    </row>
    <row r="10" spans="1:2" ht="18" customHeight="1">
      <c r="A10" s="12" t="s">
        <v>89</v>
      </c>
      <c r="B10" s="13">
        <v>210909.12</v>
      </c>
    </row>
  </sheetData>
  <mergeCells count="2">
    <mergeCell ref="A2:B2"/>
    <mergeCell ref="A1:B1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SheetLayoutView="115" workbookViewId="0">
      <selection activeCell="C29" sqref="C29"/>
    </sheetView>
  </sheetViews>
  <sheetFormatPr defaultRowHeight="12.75"/>
  <cols>
    <col min="2" max="2" width="142" customWidth="1"/>
    <col min="3" max="3" width="19.5" customWidth="1"/>
    <col min="4" max="4" width="59" customWidth="1"/>
  </cols>
  <sheetData>
    <row r="1" spans="1:4" ht="14.25">
      <c r="C1" s="21" t="s">
        <v>120</v>
      </c>
    </row>
    <row r="2" spans="1:4" ht="18.75" customHeight="1">
      <c r="A2" s="160" t="s">
        <v>17</v>
      </c>
      <c r="B2" s="160"/>
      <c r="C2" s="160"/>
      <c r="D2" s="161" t="s">
        <v>105</v>
      </c>
    </row>
    <row r="3" spans="1:4" ht="18.75" customHeight="1">
      <c r="A3" s="162" t="s">
        <v>534</v>
      </c>
      <c r="B3" s="162"/>
      <c r="C3" s="162"/>
      <c r="D3" s="161"/>
    </row>
    <row r="4" spans="1:4" ht="21.75" customHeight="1">
      <c r="A4" s="14" t="s">
        <v>104</v>
      </c>
      <c r="B4" s="14" t="s">
        <v>12</v>
      </c>
      <c r="C4" s="9" t="s">
        <v>106</v>
      </c>
      <c r="D4" s="161"/>
    </row>
    <row r="5" spans="1:4" ht="14.25" customHeight="1">
      <c r="A5" s="17">
        <v>1</v>
      </c>
      <c r="B5" s="17">
        <v>2</v>
      </c>
      <c r="C5" s="10">
        <v>3</v>
      </c>
      <c r="D5" s="16"/>
    </row>
    <row r="6" spans="1:4" ht="20.25" customHeight="1">
      <c r="A6" s="17">
        <v>1</v>
      </c>
      <c r="B6" s="15" t="s">
        <v>18</v>
      </c>
      <c r="C6" s="13">
        <v>53509002.689999998</v>
      </c>
      <c r="D6" s="7"/>
    </row>
    <row r="7" spans="1:4" ht="20.25" customHeight="1">
      <c r="A7" s="17"/>
      <c r="B7" s="15" t="s">
        <v>91</v>
      </c>
      <c r="C7" s="13"/>
      <c r="D7" s="7"/>
    </row>
    <row r="8" spans="1:4" ht="20.25" customHeight="1">
      <c r="A8" s="17" t="s">
        <v>107</v>
      </c>
      <c r="B8" s="19" t="s">
        <v>92</v>
      </c>
      <c r="C8" s="13">
        <v>41254651.75</v>
      </c>
      <c r="D8" s="7"/>
    </row>
    <row r="9" spans="1:4" ht="20.25" customHeight="1">
      <c r="A9" s="17"/>
      <c r="B9" s="19" t="s">
        <v>26</v>
      </c>
      <c r="C9" s="13"/>
      <c r="D9" s="7"/>
    </row>
    <row r="10" spans="1:4" ht="20.25" customHeight="1">
      <c r="A10" s="17" t="s">
        <v>108</v>
      </c>
      <c r="B10" s="20" t="s">
        <v>93</v>
      </c>
      <c r="C10" s="13">
        <v>22642656.25</v>
      </c>
      <c r="D10" s="18"/>
    </row>
    <row r="11" spans="1:4" ht="20.25" customHeight="1">
      <c r="A11" s="17" t="s">
        <v>109</v>
      </c>
      <c r="B11" s="19" t="s">
        <v>94</v>
      </c>
      <c r="C11" s="13">
        <v>210909.12</v>
      </c>
      <c r="D11" s="7"/>
    </row>
    <row r="12" spans="1:4" ht="20.25" customHeight="1">
      <c r="A12" s="17"/>
      <c r="B12" s="19" t="s">
        <v>26</v>
      </c>
      <c r="C12" s="13"/>
      <c r="D12" s="7"/>
    </row>
    <row r="13" spans="1:4" ht="20.25" customHeight="1">
      <c r="A13" s="17" t="s">
        <v>110</v>
      </c>
      <c r="B13" s="20" t="s">
        <v>93</v>
      </c>
      <c r="C13" s="13">
        <v>0</v>
      </c>
      <c r="D13" s="7"/>
    </row>
    <row r="14" spans="1:4" ht="20.25" customHeight="1">
      <c r="A14" s="17">
        <v>2</v>
      </c>
      <c r="B14" s="15" t="s">
        <v>19</v>
      </c>
      <c r="C14" s="13">
        <v>330615.58</v>
      </c>
      <c r="D14" s="7"/>
    </row>
    <row r="15" spans="1:4" ht="20.25" customHeight="1">
      <c r="A15" s="17"/>
      <c r="B15" s="15" t="s">
        <v>91</v>
      </c>
      <c r="C15" s="13"/>
      <c r="D15" s="7"/>
    </row>
    <row r="16" spans="1:4" ht="20.25" customHeight="1">
      <c r="A16" s="17" t="s">
        <v>111</v>
      </c>
      <c r="B16" s="19" t="s">
        <v>95</v>
      </c>
      <c r="C16" s="13">
        <v>256699.49</v>
      </c>
      <c r="D16" s="7"/>
    </row>
    <row r="17" spans="1:4" ht="20.25" customHeight="1">
      <c r="A17" s="17"/>
      <c r="B17" s="19" t="s">
        <v>26</v>
      </c>
      <c r="C17" s="13"/>
      <c r="D17" s="7"/>
    </row>
    <row r="18" spans="1:4" ht="20.25" customHeight="1">
      <c r="A18" s="17" t="s">
        <v>112</v>
      </c>
      <c r="B18" s="20" t="s">
        <v>96</v>
      </c>
      <c r="C18" s="13">
        <v>256699.49</v>
      </c>
      <c r="D18" s="7"/>
    </row>
    <row r="19" spans="1:4" ht="20.25" customHeight="1">
      <c r="A19" s="17" t="s">
        <v>113</v>
      </c>
      <c r="B19" s="20" t="s">
        <v>97</v>
      </c>
      <c r="C19" s="13">
        <v>0</v>
      </c>
      <c r="D19" s="7"/>
    </row>
    <row r="20" spans="1:4" ht="20.25" customHeight="1">
      <c r="A20" s="17" t="s">
        <v>114</v>
      </c>
      <c r="B20" s="19" t="s">
        <v>98</v>
      </c>
      <c r="C20" s="13">
        <v>0</v>
      </c>
      <c r="D20" s="7"/>
    </row>
    <row r="21" spans="1:4" ht="20.25" customHeight="1">
      <c r="A21" s="17" t="s">
        <v>115</v>
      </c>
      <c r="B21" s="19" t="s">
        <v>99</v>
      </c>
      <c r="C21" s="13">
        <v>72882.5</v>
      </c>
      <c r="D21" s="7"/>
    </row>
    <row r="22" spans="1:4" ht="20.25" customHeight="1">
      <c r="A22" s="17" t="s">
        <v>116</v>
      </c>
      <c r="B22" s="19" t="s">
        <v>100</v>
      </c>
      <c r="C22" s="13">
        <v>1033.5899999999999</v>
      </c>
      <c r="D22" s="7"/>
    </row>
    <row r="23" spans="1:4" ht="20.25" customHeight="1">
      <c r="A23" s="17">
        <v>3</v>
      </c>
      <c r="B23" s="15" t="s">
        <v>20</v>
      </c>
      <c r="C23" s="13">
        <v>4149471.61</v>
      </c>
      <c r="D23" s="7"/>
    </row>
    <row r="24" spans="1:4" ht="20.25" customHeight="1">
      <c r="A24" s="17"/>
      <c r="B24" s="15" t="s">
        <v>91</v>
      </c>
      <c r="C24" s="13"/>
      <c r="D24" s="7"/>
    </row>
    <row r="25" spans="1:4" ht="20.25" customHeight="1">
      <c r="A25" s="17" t="s">
        <v>117</v>
      </c>
      <c r="B25" s="19" t="s">
        <v>101</v>
      </c>
      <c r="C25" s="13">
        <v>0</v>
      </c>
      <c r="D25" s="7"/>
    </row>
    <row r="26" spans="1:4" ht="20.25" customHeight="1">
      <c r="A26" s="17" t="s">
        <v>118</v>
      </c>
      <c r="B26" s="19" t="s">
        <v>102</v>
      </c>
      <c r="C26" s="13">
        <v>4003503.51</v>
      </c>
      <c r="D26" s="7"/>
    </row>
    <row r="27" spans="1:4" ht="20.25" customHeight="1">
      <c r="A27" s="17"/>
      <c r="B27" s="20" t="s">
        <v>26</v>
      </c>
      <c r="C27" s="13"/>
      <c r="D27" s="7"/>
    </row>
    <row r="28" spans="1:4" ht="20.25" customHeight="1">
      <c r="A28" s="17" t="s">
        <v>119</v>
      </c>
      <c r="B28" s="20" t="s">
        <v>103</v>
      </c>
      <c r="C28" s="13">
        <v>0</v>
      </c>
      <c r="D28" s="7"/>
    </row>
  </sheetData>
  <mergeCells count="3">
    <mergeCell ref="D2:D4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5"/>
  <sheetViews>
    <sheetView topLeftCell="A37" zoomScale="115" zoomScaleNormal="115" zoomScaleSheetLayoutView="115" workbookViewId="0">
      <selection activeCell="F53" sqref="F53"/>
    </sheetView>
  </sheetViews>
  <sheetFormatPr defaultColWidth="9.33203125" defaultRowHeight="14.25"/>
  <cols>
    <col min="1" max="1" width="36.5" style="23" customWidth="1"/>
    <col min="2" max="2" width="11.1640625" style="23" customWidth="1"/>
    <col min="3" max="3" width="16.1640625" style="23" customWidth="1"/>
    <col min="4" max="4" width="17" style="23" customWidth="1"/>
    <col min="5" max="5" width="19.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1.75" customHeight="1">
      <c r="A1" s="22" t="s">
        <v>0</v>
      </c>
      <c r="I1" s="24" t="s">
        <v>121</v>
      </c>
    </row>
    <row r="2" spans="1:10" ht="36" customHeight="1">
      <c r="A2" s="163" t="s">
        <v>535</v>
      </c>
      <c r="B2" s="163"/>
      <c r="C2" s="163"/>
      <c r="D2" s="163"/>
      <c r="E2" s="163"/>
      <c r="F2" s="163"/>
      <c r="G2" s="163"/>
      <c r="H2" s="163"/>
      <c r="I2" s="163"/>
      <c r="J2" s="37" t="s">
        <v>173</v>
      </c>
    </row>
    <row r="3" spans="1:10" ht="24.6" customHeight="1">
      <c r="A3" s="164" t="s">
        <v>21</v>
      </c>
      <c r="B3" s="164" t="s">
        <v>22</v>
      </c>
      <c r="C3" s="164" t="s">
        <v>23</v>
      </c>
      <c r="D3" s="164" t="s">
        <v>24</v>
      </c>
      <c r="E3" s="164"/>
      <c r="F3" s="164"/>
      <c r="G3" s="164"/>
      <c r="H3" s="164"/>
      <c r="I3" s="164"/>
    </row>
    <row r="4" spans="1:10" ht="19.899999999999999" customHeight="1">
      <c r="A4" s="165" t="s">
        <v>0</v>
      </c>
      <c r="B4" s="165" t="s">
        <v>0</v>
      </c>
      <c r="C4" s="165" t="s">
        <v>0</v>
      </c>
      <c r="D4" s="164" t="s">
        <v>25</v>
      </c>
      <c r="E4" s="164" t="s">
        <v>26</v>
      </c>
      <c r="F4" s="164"/>
      <c r="G4" s="164"/>
      <c r="H4" s="164"/>
      <c r="I4" s="164"/>
    </row>
    <row r="5" spans="1:10" ht="96" customHeight="1">
      <c r="A5" s="165" t="s">
        <v>0</v>
      </c>
      <c r="B5" s="165" t="s">
        <v>0</v>
      </c>
      <c r="C5" s="165" t="s">
        <v>0</v>
      </c>
      <c r="D5" s="165" t="s">
        <v>0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</row>
    <row r="6" spans="1:10" ht="20.65" customHeight="1">
      <c r="A6" s="10" t="s">
        <v>32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  <c r="G6" s="10">
        <v>7</v>
      </c>
      <c r="H6" s="10" t="s">
        <v>39</v>
      </c>
      <c r="I6" s="10" t="s">
        <v>40</v>
      </c>
    </row>
    <row r="7" spans="1:10" ht="21" customHeight="1">
      <c r="A7" s="28" t="s">
        <v>41</v>
      </c>
      <c r="B7" s="9" t="s">
        <v>42</v>
      </c>
      <c r="C7" s="136" t="s">
        <v>43</v>
      </c>
      <c r="D7" s="149">
        <f>SUM(E7+I7)</f>
        <v>32090564.399999999</v>
      </c>
      <c r="E7" s="149">
        <f>SUM(E9)</f>
        <v>27420564.399999999</v>
      </c>
      <c r="F7" s="149">
        <v>0</v>
      </c>
      <c r="G7" s="149">
        <v>0</v>
      </c>
      <c r="H7" s="149">
        <v>0</v>
      </c>
      <c r="I7" s="149">
        <f>SUM(I13+I9)</f>
        <v>4670000</v>
      </c>
    </row>
    <row r="8" spans="1:10" ht="21" customHeight="1">
      <c r="A8" s="11" t="s">
        <v>44</v>
      </c>
      <c r="B8" s="10" t="s">
        <v>45</v>
      </c>
      <c r="C8" s="136">
        <v>0</v>
      </c>
      <c r="D8" s="149"/>
      <c r="E8" s="150" t="s">
        <v>43</v>
      </c>
      <c r="F8" s="150" t="s">
        <v>43</v>
      </c>
      <c r="G8" s="150" t="s">
        <v>43</v>
      </c>
      <c r="H8" s="150" t="s">
        <v>43</v>
      </c>
      <c r="I8" s="150"/>
    </row>
    <row r="9" spans="1:10" ht="21" customHeight="1">
      <c r="A9" s="11" t="s">
        <v>46</v>
      </c>
      <c r="B9" s="10" t="s">
        <v>47</v>
      </c>
      <c r="C9" s="136">
        <v>0</v>
      </c>
      <c r="D9" s="149">
        <f t="shared" ref="D9:D37" si="0">SUM(E9+I9)</f>
        <v>32090564.399999999</v>
      </c>
      <c r="E9" s="150">
        <f>SUM(E15)</f>
        <v>27420564.399999999</v>
      </c>
      <c r="F9" s="150" t="s">
        <v>43</v>
      </c>
      <c r="G9" s="150" t="s">
        <v>43</v>
      </c>
      <c r="H9" s="150"/>
      <c r="I9" s="150">
        <v>4670000</v>
      </c>
    </row>
    <row r="10" spans="1:10" ht="34.5" customHeight="1">
      <c r="A10" s="11" t="s">
        <v>49</v>
      </c>
      <c r="B10" s="10" t="s">
        <v>48</v>
      </c>
      <c r="C10" s="136">
        <v>0</v>
      </c>
      <c r="D10" s="149">
        <v>0</v>
      </c>
      <c r="E10" s="150" t="s">
        <v>43</v>
      </c>
      <c r="F10" s="150" t="s">
        <v>43</v>
      </c>
      <c r="G10" s="150" t="s">
        <v>43</v>
      </c>
      <c r="H10" s="150" t="s">
        <v>43</v>
      </c>
      <c r="I10" s="150">
        <v>0</v>
      </c>
    </row>
    <row r="11" spans="1:10" ht="78" customHeight="1">
      <c r="A11" s="11" t="s">
        <v>50</v>
      </c>
      <c r="B11" s="10" t="s">
        <v>51</v>
      </c>
      <c r="C11" s="136">
        <v>0</v>
      </c>
      <c r="D11" s="149">
        <v>0</v>
      </c>
      <c r="E11" s="150" t="s">
        <v>43</v>
      </c>
      <c r="F11" s="150" t="s">
        <v>43</v>
      </c>
      <c r="G11" s="150" t="s">
        <v>43</v>
      </c>
      <c r="H11" s="150" t="s">
        <v>43</v>
      </c>
      <c r="I11" s="150">
        <v>0</v>
      </c>
    </row>
    <row r="12" spans="1:10" ht="32.25" customHeight="1">
      <c r="A12" s="11" t="s">
        <v>52</v>
      </c>
      <c r="B12" s="10" t="s">
        <v>53</v>
      </c>
      <c r="C12" s="136">
        <v>0</v>
      </c>
      <c r="D12" s="149">
        <v>0</v>
      </c>
      <c r="E12" s="150" t="s">
        <v>43</v>
      </c>
      <c r="F12" s="150"/>
      <c r="G12" s="150"/>
      <c r="H12" s="150" t="s">
        <v>43</v>
      </c>
      <c r="I12" s="150" t="s">
        <v>43</v>
      </c>
    </row>
    <row r="13" spans="1:10" ht="21" customHeight="1">
      <c r="A13" s="11" t="s">
        <v>54</v>
      </c>
      <c r="B13" s="10" t="s">
        <v>55</v>
      </c>
      <c r="C13" s="136">
        <v>0</v>
      </c>
      <c r="D13" s="149">
        <v>0</v>
      </c>
      <c r="E13" s="150" t="s">
        <v>43</v>
      </c>
      <c r="F13" s="150" t="s">
        <v>43</v>
      </c>
      <c r="G13" s="150" t="s">
        <v>43</v>
      </c>
      <c r="H13" s="150" t="s">
        <v>43</v>
      </c>
      <c r="I13" s="150">
        <v>0</v>
      </c>
    </row>
    <row r="14" spans="1:10" ht="21" customHeight="1">
      <c r="A14" s="11" t="s">
        <v>56</v>
      </c>
      <c r="B14" s="10" t="s">
        <v>57</v>
      </c>
      <c r="C14" s="136" t="s">
        <v>123</v>
      </c>
      <c r="D14" s="149">
        <v>0</v>
      </c>
      <c r="E14" s="150" t="s">
        <v>43</v>
      </c>
      <c r="F14" s="150" t="s">
        <v>409</v>
      </c>
      <c r="G14" s="150" t="s">
        <v>43</v>
      </c>
      <c r="H14" s="150" t="s">
        <v>43</v>
      </c>
      <c r="I14" s="150">
        <v>0</v>
      </c>
    </row>
    <row r="15" spans="1:10" ht="22.5" customHeight="1">
      <c r="A15" s="28" t="s">
        <v>58</v>
      </c>
      <c r="B15" s="9" t="s">
        <v>59</v>
      </c>
      <c r="C15" s="136" t="s">
        <v>43</v>
      </c>
      <c r="D15" s="149">
        <f t="shared" si="0"/>
        <v>32090564.399999999</v>
      </c>
      <c r="E15" s="149">
        <f>SUM(E16+E23+E29)</f>
        <v>27420564.399999999</v>
      </c>
      <c r="F15" s="149">
        <v>0</v>
      </c>
      <c r="G15" s="149">
        <v>0</v>
      </c>
      <c r="H15" s="149">
        <v>0</v>
      </c>
      <c r="I15" s="151">
        <f>SUM(I29+I16)</f>
        <v>4670000</v>
      </c>
    </row>
    <row r="16" spans="1:10" ht="25.5" customHeight="1">
      <c r="A16" s="12" t="s">
        <v>125</v>
      </c>
      <c r="B16" s="10">
        <v>210</v>
      </c>
      <c r="C16" s="136">
        <v>0</v>
      </c>
      <c r="D16" s="149">
        <f t="shared" si="0"/>
        <v>20603672.399999999</v>
      </c>
      <c r="E16" s="152">
        <f>SUM(E17+E20+E21)</f>
        <v>20443672.399999999</v>
      </c>
      <c r="F16" s="150">
        <v>0</v>
      </c>
      <c r="G16" s="150">
        <v>0</v>
      </c>
      <c r="H16" s="150">
        <v>0</v>
      </c>
      <c r="I16" s="152">
        <v>160000</v>
      </c>
    </row>
    <row r="17" spans="1:9" ht="49.5" customHeight="1">
      <c r="A17" s="26" t="s">
        <v>124</v>
      </c>
      <c r="B17" s="10">
        <v>211</v>
      </c>
      <c r="C17" s="136">
        <v>0</v>
      </c>
      <c r="D17" s="149">
        <f t="shared" si="0"/>
        <v>20592472.399999999</v>
      </c>
      <c r="E17" s="150">
        <f>SUM(E18+E19)</f>
        <v>20432472.399999999</v>
      </c>
      <c r="F17" s="150">
        <v>0</v>
      </c>
      <c r="G17" s="150">
        <v>0</v>
      </c>
      <c r="H17" s="150">
        <v>0</v>
      </c>
      <c r="I17" s="150">
        <v>160000</v>
      </c>
    </row>
    <row r="18" spans="1:9" ht="24.75" customHeight="1">
      <c r="A18" s="27" t="s">
        <v>133</v>
      </c>
      <c r="B18" s="10" t="s">
        <v>134</v>
      </c>
      <c r="C18" s="136">
        <v>0</v>
      </c>
      <c r="D18" s="149">
        <f t="shared" si="0"/>
        <v>15845721.869999999</v>
      </c>
      <c r="E18" s="150">
        <v>15722832.869999999</v>
      </c>
      <c r="F18" s="150">
        <v>0</v>
      </c>
      <c r="G18" s="150">
        <v>0</v>
      </c>
      <c r="H18" s="150">
        <v>0</v>
      </c>
      <c r="I18" s="150">
        <v>122889</v>
      </c>
    </row>
    <row r="19" spans="1:9" ht="136.5" customHeight="1">
      <c r="A19" s="27" t="s">
        <v>135</v>
      </c>
      <c r="B19" s="10" t="s">
        <v>136</v>
      </c>
      <c r="C19" s="136">
        <v>0</v>
      </c>
      <c r="D19" s="149">
        <f t="shared" si="0"/>
        <v>4746750.53</v>
      </c>
      <c r="E19" s="150">
        <v>4709639.53</v>
      </c>
      <c r="F19" s="150">
        <v>0</v>
      </c>
      <c r="G19" s="150">
        <v>0</v>
      </c>
      <c r="H19" s="150">
        <v>0</v>
      </c>
      <c r="I19" s="150">
        <v>37111</v>
      </c>
    </row>
    <row r="20" spans="1:9" ht="49.5" customHeight="1">
      <c r="A20" s="26" t="s">
        <v>131</v>
      </c>
      <c r="B20" s="10">
        <v>212</v>
      </c>
      <c r="C20" s="136">
        <v>0</v>
      </c>
      <c r="D20" s="149">
        <f t="shared" si="0"/>
        <v>10000</v>
      </c>
      <c r="E20" s="150">
        <v>10000</v>
      </c>
      <c r="F20" s="150">
        <v>0</v>
      </c>
      <c r="G20" s="150">
        <v>0</v>
      </c>
      <c r="H20" s="150">
        <v>0</v>
      </c>
      <c r="I20" s="150">
        <v>0</v>
      </c>
    </row>
    <row r="21" spans="1:9" ht="37.5" customHeight="1">
      <c r="A21" s="26" t="s">
        <v>132</v>
      </c>
      <c r="B21" s="10">
        <v>213</v>
      </c>
      <c r="C21" s="136">
        <v>0</v>
      </c>
      <c r="D21" s="149">
        <f t="shared" si="0"/>
        <v>1200</v>
      </c>
      <c r="E21" s="150">
        <v>1200</v>
      </c>
      <c r="F21" s="150">
        <v>0</v>
      </c>
      <c r="G21" s="150">
        <v>0</v>
      </c>
      <c r="H21" s="150">
        <v>0</v>
      </c>
      <c r="I21" s="150">
        <v>0</v>
      </c>
    </row>
    <row r="22" spans="1:9" ht="36" customHeight="1">
      <c r="A22" s="12" t="s">
        <v>126</v>
      </c>
      <c r="B22" s="10">
        <v>220</v>
      </c>
      <c r="C22" s="136">
        <v>0</v>
      </c>
      <c r="D22" s="149">
        <f t="shared" si="0"/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</row>
    <row r="23" spans="1:9" ht="36" customHeight="1">
      <c r="A23" s="12" t="s">
        <v>127</v>
      </c>
      <c r="B23" s="10">
        <v>230</v>
      </c>
      <c r="C23" s="136">
        <v>0</v>
      </c>
      <c r="D23" s="149">
        <f t="shared" si="0"/>
        <v>1117575</v>
      </c>
      <c r="E23" s="152">
        <f>SUM(E24:E26)</f>
        <v>1117575</v>
      </c>
      <c r="F23" s="150">
        <v>0</v>
      </c>
      <c r="G23" s="150">
        <v>0</v>
      </c>
      <c r="H23" s="150">
        <v>0</v>
      </c>
      <c r="I23" s="150">
        <v>0</v>
      </c>
    </row>
    <row r="24" spans="1:9" ht="30" customHeight="1">
      <c r="A24" s="26" t="s">
        <v>137</v>
      </c>
      <c r="B24" s="10">
        <v>231</v>
      </c>
      <c r="C24" s="136">
        <v>0</v>
      </c>
      <c r="D24" s="149">
        <f t="shared" si="0"/>
        <v>514691</v>
      </c>
      <c r="E24" s="150">
        <v>514691</v>
      </c>
      <c r="F24" s="150">
        <v>0</v>
      </c>
      <c r="G24" s="150">
        <v>0</v>
      </c>
      <c r="H24" s="150">
        <v>0</v>
      </c>
      <c r="I24" s="150">
        <v>0</v>
      </c>
    </row>
    <row r="25" spans="1:9" ht="20.25" customHeight="1">
      <c r="A25" s="26" t="s">
        <v>138</v>
      </c>
      <c r="B25" s="10">
        <v>232</v>
      </c>
      <c r="C25" s="136">
        <v>0</v>
      </c>
      <c r="D25" s="149">
        <f t="shared" si="0"/>
        <v>592290</v>
      </c>
      <c r="E25" s="150">
        <v>592290</v>
      </c>
      <c r="F25" s="150">
        <v>0</v>
      </c>
      <c r="G25" s="150">
        <v>0</v>
      </c>
      <c r="H25" s="150">
        <v>0</v>
      </c>
      <c r="I25" s="150">
        <v>0</v>
      </c>
    </row>
    <row r="26" spans="1:9" ht="20.25" customHeight="1">
      <c r="A26" s="26" t="s">
        <v>139</v>
      </c>
      <c r="B26" s="10">
        <v>233</v>
      </c>
      <c r="C26" s="136">
        <v>0</v>
      </c>
      <c r="D26" s="149">
        <f t="shared" si="0"/>
        <v>10594</v>
      </c>
      <c r="E26" s="150">
        <v>10594</v>
      </c>
      <c r="F26" s="150">
        <v>0</v>
      </c>
      <c r="G26" s="150">
        <v>0</v>
      </c>
      <c r="H26" s="150">
        <v>0</v>
      </c>
      <c r="I26" s="150">
        <v>0</v>
      </c>
    </row>
    <row r="27" spans="1:9" ht="39" customHeight="1">
      <c r="A27" s="12" t="s">
        <v>128</v>
      </c>
      <c r="B27" s="10">
        <v>240</v>
      </c>
      <c r="C27" s="136">
        <v>0</v>
      </c>
      <c r="D27" s="149">
        <f t="shared" si="0"/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</row>
    <row r="28" spans="1:9" ht="48.75" customHeight="1">
      <c r="A28" s="12" t="s">
        <v>129</v>
      </c>
      <c r="B28" s="10">
        <v>250</v>
      </c>
      <c r="C28" s="136">
        <v>0</v>
      </c>
      <c r="D28" s="149">
        <f t="shared" si="0"/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</row>
    <row r="29" spans="1:9" ht="34.5" customHeight="1">
      <c r="A29" s="12" t="s">
        <v>130</v>
      </c>
      <c r="B29" s="10">
        <v>260</v>
      </c>
      <c r="C29" s="136" t="s">
        <v>43</v>
      </c>
      <c r="D29" s="149">
        <f t="shared" si="0"/>
        <v>10369317</v>
      </c>
      <c r="E29" s="152">
        <f>SUM(E30:E37)</f>
        <v>5859317</v>
      </c>
      <c r="F29" s="150">
        <v>0</v>
      </c>
      <c r="G29" s="150">
        <v>0</v>
      </c>
      <c r="H29" s="150">
        <v>0</v>
      </c>
      <c r="I29" s="152">
        <f>SUM(I30:I37)</f>
        <v>4510000</v>
      </c>
    </row>
    <row r="30" spans="1:9" ht="26.25" customHeight="1">
      <c r="A30" s="26" t="s">
        <v>140</v>
      </c>
      <c r="B30" s="10">
        <v>261</v>
      </c>
      <c r="C30" s="136">
        <v>0</v>
      </c>
      <c r="D30" s="149">
        <f>SUM(E30+I30)</f>
        <v>13388</v>
      </c>
      <c r="E30" s="150">
        <v>13388</v>
      </c>
      <c r="F30" s="150">
        <v>0</v>
      </c>
      <c r="G30" s="150">
        <v>0</v>
      </c>
      <c r="H30" s="150">
        <v>0</v>
      </c>
      <c r="I30" s="150">
        <v>0</v>
      </c>
    </row>
    <row r="31" spans="1:9" ht="26.25" customHeight="1">
      <c r="A31" s="26" t="s">
        <v>141</v>
      </c>
      <c r="B31" s="10">
        <v>262</v>
      </c>
      <c r="C31" s="136">
        <v>0</v>
      </c>
      <c r="D31" s="149">
        <f>SUM(E31+I31)</f>
        <v>34000</v>
      </c>
      <c r="E31" s="150">
        <v>34000</v>
      </c>
      <c r="F31" s="150">
        <v>0</v>
      </c>
      <c r="G31" s="150">
        <v>0</v>
      </c>
      <c r="H31" s="150">
        <v>0</v>
      </c>
      <c r="I31" s="150">
        <v>0</v>
      </c>
    </row>
    <row r="32" spans="1:9" ht="26.25" customHeight="1">
      <c r="A32" s="26" t="s">
        <v>142</v>
      </c>
      <c r="B32" s="10">
        <v>263</v>
      </c>
      <c r="C32" s="136">
        <v>0</v>
      </c>
      <c r="D32" s="149">
        <f>SUM(E32+I32)</f>
        <v>2622885</v>
      </c>
      <c r="E32" s="150">
        <v>2622885</v>
      </c>
      <c r="F32" s="150">
        <v>0</v>
      </c>
      <c r="G32" s="150">
        <v>0</v>
      </c>
      <c r="H32" s="150">
        <v>0</v>
      </c>
      <c r="I32" s="150">
        <v>0</v>
      </c>
    </row>
    <row r="33" spans="1:9" ht="26.25" customHeight="1">
      <c r="A33" s="26" t="s">
        <v>143</v>
      </c>
      <c r="B33" s="10">
        <v>264</v>
      </c>
      <c r="C33" s="136">
        <v>0</v>
      </c>
      <c r="D33" s="149">
        <f>SUM(E33+I33)</f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</row>
    <row r="34" spans="1:9" ht="33.75" customHeight="1">
      <c r="A34" s="26" t="s">
        <v>144</v>
      </c>
      <c r="B34" s="10">
        <v>265</v>
      </c>
      <c r="C34" s="136">
        <v>0</v>
      </c>
      <c r="D34" s="149">
        <f>SUM(E34+I34)</f>
        <v>1588221</v>
      </c>
      <c r="E34" s="150">
        <v>1588221</v>
      </c>
      <c r="F34" s="150">
        <v>0</v>
      </c>
      <c r="G34" s="150">
        <v>0</v>
      </c>
      <c r="H34" s="150">
        <v>0</v>
      </c>
      <c r="I34" s="150">
        <v>0</v>
      </c>
    </row>
    <row r="35" spans="1:9" ht="26.25" customHeight="1">
      <c r="A35" s="26" t="s">
        <v>145</v>
      </c>
      <c r="B35" s="10">
        <v>266</v>
      </c>
      <c r="C35" s="136">
        <v>0</v>
      </c>
      <c r="D35" s="149">
        <f t="shared" si="0"/>
        <v>5447823</v>
      </c>
      <c r="E35" s="150">
        <v>1457823</v>
      </c>
      <c r="F35" s="150">
        <v>0</v>
      </c>
      <c r="G35" s="150">
        <v>0</v>
      </c>
      <c r="H35" s="150">
        <v>0</v>
      </c>
      <c r="I35" s="150">
        <v>3990000</v>
      </c>
    </row>
    <row r="36" spans="1:9" ht="33.75" customHeight="1">
      <c r="A36" s="26" t="s">
        <v>146</v>
      </c>
      <c r="B36" s="10">
        <v>267</v>
      </c>
      <c r="C36" s="136">
        <v>0</v>
      </c>
      <c r="D36" s="149">
        <f t="shared" si="0"/>
        <v>0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</row>
    <row r="37" spans="1:9" ht="34.5" customHeight="1">
      <c r="A37" s="26" t="s">
        <v>147</v>
      </c>
      <c r="B37" s="10">
        <v>268</v>
      </c>
      <c r="C37" s="136">
        <v>0</v>
      </c>
      <c r="D37" s="149">
        <f t="shared" si="0"/>
        <v>663000</v>
      </c>
      <c r="E37" s="150">
        <v>143000</v>
      </c>
      <c r="F37" s="150">
        <v>0</v>
      </c>
      <c r="G37" s="150">
        <v>0</v>
      </c>
      <c r="H37" s="150">
        <v>0</v>
      </c>
      <c r="I37" s="150">
        <v>520000</v>
      </c>
    </row>
    <row r="38" spans="1:9" ht="38.25" customHeight="1">
      <c r="A38" s="28" t="s">
        <v>148</v>
      </c>
      <c r="B38" s="9">
        <v>300</v>
      </c>
      <c r="C38" s="136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</row>
    <row r="39" spans="1:9" ht="20.25" customHeight="1">
      <c r="A39" s="25" t="s">
        <v>149</v>
      </c>
      <c r="B39" s="10">
        <v>310</v>
      </c>
      <c r="C39" s="136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</row>
    <row r="40" spans="1:9" ht="20.25" customHeight="1">
      <c r="A40" s="25" t="s">
        <v>150</v>
      </c>
      <c r="B40" s="10">
        <v>320</v>
      </c>
      <c r="C40" s="136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</row>
    <row r="41" spans="1:9" ht="32.25" customHeight="1">
      <c r="A41" s="28" t="s">
        <v>153</v>
      </c>
      <c r="B41" s="9">
        <v>400</v>
      </c>
      <c r="C41" s="136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50">
        <v>0</v>
      </c>
    </row>
    <row r="42" spans="1:9" ht="21.75" customHeight="1">
      <c r="A42" s="25" t="s">
        <v>151</v>
      </c>
      <c r="B42" s="10">
        <v>410</v>
      </c>
      <c r="C42" s="136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</row>
    <row r="43" spans="1:9" ht="21.75" customHeight="1">
      <c r="A43" s="25" t="s">
        <v>152</v>
      </c>
      <c r="B43" s="10">
        <v>420</v>
      </c>
      <c r="C43" s="136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50">
        <v>0</v>
      </c>
    </row>
    <row r="44" spans="1:9" ht="23.25" customHeight="1">
      <c r="A44" s="28" t="s">
        <v>154</v>
      </c>
      <c r="B44" s="9">
        <v>500</v>
      </c>
      <c r="C44" s="136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0">
        <v>0</v>
      </c>
    </row>
    <row r="45" spans="1:9" ht="23.25" customHeight="1">
      <c r="A45" s="28" t="s">
        <v>61</v>
      </c>
      <c r="B45" s="9">
        <v>600</v>
      </c>
      <c r="C45" s="136">
        <v>0</v>
      </c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</row>
  </sheetData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15" zoomScaleNormal="115" zoomScaleSheetLayoutView="115" workbookViewId="0">
      <selection activeCell="E9" sqref="E9"/>
    </sheetView>
  </sheetViews>
  <sheetFormatPr defaultColWidth="9.33203125" defaultRowHeight="14.25"/>
  <cols>
    <col min="1" max="1" width="36.5" style="23" customWidth="1"/>
    <col min="2" max="2" width="11.1640625" style="23" customWidth="1"/>
    <col min="3" max="3" width="16.1640625" style="23" customWidth="1"/>
    <col min="4" max="12" width="18" style="23" customWidth="1"/>
    <col min="13" max="16384" width="9.33203125" style="23"/>
  </cols>
  <sheetData>
    <row r="1" spans="1:12" ht="21.75" customHeight="1">
      <c r="A1" s="22" t="s">
        <v>0</v>
      </c>
      <c r="I1" s="24"/>
      <c r="L1" s="24" t="s">
        <v>155</v>
      </c>
    </row>
    <row r="2" spans="1:12" ht="36" customHeight="1">
      <c r="A2" s="171" t="s">
        <v>536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33.75" customHeight="1">
      <c r="A3" s="166" t="s">
        <v>21</v>
      </c>
      <c r="B3" s="166" t="s">
        <v>22</v>
      </c>
      <c r="C3" s="172" t="s">
        <v>156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</row>
    <row r="4" spans="1:12" ht="26.25" customHeight="1">
      <c r="A4" s="167"/>
      <c r="B4" s="167" t="s">
        <v>0</v>
      </c>
      <c r="C4" s="173"/>
      <c r="D4" s="170" t="s">
        <v>158</v>
      </c>
      <c r="E4" s="170"/>
      <c r="F4" s="170"/>
      <c r="G4" s="170" t="s">
        <v>16</v>
      </c>
      <c r="H4" s="170"/>
      <c r="I4" s="170"/>
      <c r="J4" s="170"/>
      <c r="K4" s="170"/>
      <c r="L4" s="170"/>
    </row>
    <row r="5" spans="1:12" ht="67.5" customHeight="1">
      <c r="A5" s="167"/>
      <c r="B5" s="167"/>
      <c r="C5" s="173"/>
      <c r="D5" s="170"/>
      <c r="E5" s="170"/>
      <c r="F5" s="170"/>
      <c r="G5" s="170" t="s">
        <v>162</v>
      </c>
      <c r="H5" s="170"/>
      <c r="I5" s="170"/>
      <c r="J5" s="170" t="s">
        <v>163</v>
      </c>
      <c r="K5" s="170"/>
      <c r="L5" s="170"/>
    </row>
    <row r="6" spans="1:12" ht="66.75" customHeight="1">
      <c r="A6" s="168"/>
      <c r="B6" s="168"/>
      <c r="C6" s="174"/>
      <c r="D6" s="31" t="s">
        <v>159</v>
      </c>
      <c r="E6" s="31" t="s">
        <v>160</v>
      </c>
      <c r="F6" s="31" t="s">
        <v>161</v>
      </c>
      <c r="G6" s="31" t="s">
        <v>159</v>
      </c>
      <c r="H6" s="31" t="s">
        <v>160</v>
      </c>
      <c r="I6" s="31" t="s">
        <v>161</v>
      </c>
      <c r="J6" s="31" t="s">
        <v>159</v>
      </c>
      <c r="K6" s="31" t="s">
        <v>160</v>
      </c>
      <c r="L6" s="31" t="s">
        <v>161</v>
      </c>
    </row>
    <row r="7" spans="1:12" ht="20.65" customHeight="1">
      <c r="A7" s="29" t="s">
        <v>32</v>
      </c>
      <c r="B7" s="29" t="s">
        <v>33</v>
      </c>
      <c r="C7" s="29" t="s">
        <v>34</v>
      </c>
      <c r="D7" s="29" t="s">
        <v>35</v>
      </c>
      <c r="E7" s="29" t="s">
        <v>36</v>
      </c>
      <c r="F7" s="29" t="s">
        <v>37</v>
      </c>
      <c r="G7" s="29" t="s">
        <v>38</v>
      </c>
      <c r="H7" s="29" t="s">
        <v>39</v>
      </c>
      <c r="I7" s="29" t="s">
        <v>40</v>
      </c>
      <c r="J7" s="29" t="s">
        <v>164</v>
      </c>
      <c r="K7" s="29" t="s">
        <v>165</v>
      </c>
      <c r="L7" s="29" t="s">
        <v>166</v>
      </c>
    </row>
    <row r="8" spans="1:12" ht="41.25" customHeight="1">
      <c r="A8" s="36" t="s">
        <v>167</v>
      </c>
      <c r="B8" s="34" t="s">
        <v>168</v>
      </c>
      <c r="C8" s="10" t="s">
        <v>43</v>
      </c>
      <c r="D8" s="138">
        <v>10369317</v>
      </c>
      <c r="E8" s="138">
        <v>10369317</v>
      </c>
      <c r="F8" s="138">
        <v>10369317</v>
      </c>
      <c r="G8" s="138">
        <v>10369317</v>
      </c>
      <c r="H8" s="138">
        <v>10369317</v>
      </c>
      <c r="I8" s="138">
        <v>10369317</v>
      </c>
      <c r="J8" s="139">
        <v>0</v>
      </c>
      <c r="K8" s="139">
        <v>0</v>
      </c>
      <c r="L8" s="139">
        <v>0</v>
      </c>
    </row>
    <row r="9" spans="1:12" ht="54" customHeight="1">
      <c r="A9" s="36" t="s">
        <v>169</v>
      </c>
      <c r="B9" s="34" t="s">
        <v>170</v>
      </c>
      <c r="C9" s="10" t="s">
        <v>43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</row>
    <row r="10" spans="1:12" ht="38.25" customHeight="1">
      <c r="A10" s="36" t="s">
        <v>171</v>
      </c>
      <c r="B10" s="34" t="s">
        <v>172</v>
      </c>
      <c r="C10" s="33"/>
      <c r="D10" s="138">
        <v>10369317</v>
      </c>
      <c r="E10" s="138">
        <v>10369317</v>
      </c>
      <c r="F10" s="138">
        <v>10369317</v>
      </c>
      <c r="G10" s="138">
        <v>10369317</v>
      </c>
      <c r="H10" s="138">
        <v>10369317</v>
      </c>
      <c r="I10" s="138">
        <v>10369317</v>
      </c>
      <c r="J10" s="139">
        <v>0</v>
      </c>
      <c r="K10" s="139">
        <v>0</v>
      </c>
      <c r="L10" s="139"/>
    </row>
    <row r="11" spans="1:12">
      <c r="A11" s="33" t="s">
        <v>69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>
      <c r="A12" s="33" t="s">
        <v>69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4" spans="1:12" ht="26.25" customHeight="1">
      <c r="A14" s="169" t="s">
        <v>190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ht="26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ht="26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ht="26.2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1:12" ht="26.2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ht="26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</sheetData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workbookViewId="0">
      <selection activeCell="C13" sqref="C13"/>
    </sheetView>
  </sheetViews>
  <sheetFormatPr defaultColWidth="9.33203125" defaultRowHeight="14.25"/>
  <cols>
    <col min="1" max="1" width="47" style="23" customWidth="1"/>
    <col min="2" max="2" width="11.1640625" style="23" customWidth="1"/>
    <col min="3" max="3" width="33.1640625" style="23" customWidth="1"/>
    <col min="4" max="4" width="21" style="23" customWidth="1"/>
    <col min="5" max="16384" width="9.33203125" style="23"/>
  </cols>
  <sheetData>
    <row r="1" spans="1:4" ht="21.75" customHeight="1">
      <c r="A1" s="22" t="s">
        <v>0</v>
      </c>
      <c r="C1" s="24" t="s">
        <v>174</v>
      </c>
    </row>
    <row r="2" spans="1:4" ht="34.5" customHeight="1">
      <c r="A2" s="171" t="s">
        <v>176</v>
      </c>
      <c r="B2" s="171"/>
      <c r="C2" s="171"/>
      <c r="D2" s="23" t="s">
        <v>191</v>
      </c>
    </row>
    <row r="3" spans="1:4" ht="45.75" customHeight="1">
      <c r="A3" s="29" t="s">
        <v>21</v>
      </c>
      <c r="B3" s="38" t="s">
        <v>22</v>
      </c>
      <c r="C3" s="32" t="s">
        <v>175</v>
      </c>
    </row>
    <row r="4" spans="1:4" ht="20.65" customHeight="1">
      <c r="A4" s="29" t="s">
        <v>32</v>
      </c>
      <c r="B4" s="29" t="s">
        <v>33</v>
      </c>
      <c r="C4" s="30" t="s">
        <v>34</v>
      </c>
    </row>
    <row r="5" spans="1:4" ht="22.5" customHeight="1">
      <c r="A5" s="36" t="s">
        <v>60</v>
      </c>
      <c r="B5" s="34" t="s">
        <v>179</v>
      </c>
      <c r="C5" s="137">
        <v>145487.1</v>
      </c>
    </row>
    <row r="6" spans="1:4" ht="22.5" customHeight="1">
      <c r="A6" s="36" t="s">
        <v>61</v>
      </c>
      <c r="B6" s="34" t="s">
        <v>180</v>
      </c>
      <c r="C6" s="137">
        <v>0</v>
      </c>
    </row>
    <row r="7" spans="1:4" ht="22.5" customHeight="1">
      <c r="A7" s="36" t="s">
        <v>177</v>
      </c>
      <c r="B7" s="34" t="s">
        <v>181</v>
      </c>
      <c r="C7" s="140">
        <v>0</v>
      </c>
    </row>
    <row r="8" spans="1:4" ht="22.5" customHeight="1">
      <c r="A8" s="36" t="s">
        <v>178</v>
      </c>
      <c r="B8" s="34" t="s">
        <v>182</v>
      </c>
      <c r="C8" s="137">
        <v>145487.1</v>
      </c>
    </row>
  </sheetData>
  <mergeCells count="1">
    <mergeCell ref="A2:C2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Index sheet</vt:lpstr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</vt:lpstr>
      <vt:lpstr>закупка ТРУ</vt:lpstr>
      <vt:lpstr>временное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сведения о операциях</vt:lpstr>
      <vt:lpstr>___INDEX_SHEET___ASAP_Utilities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временное!Область_печати</vt:lpstr>
      <vt:lpstr>'закупка ТРУ'!Область_печати</vt:lpstr>
      <vt:lpstr>'поступления и выплаты'!Область_печати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2017-03-02T11:20:29Z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